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defaultThemeVersion="166925"/>
  <mc:AlternateContent xmlns:mc="http://schemas.openxmlformats.org/markup-compatibility/2006">
    <mc:Choice Requires="x15">
      <x15ac:absPath xmlns:x15ac="http://schemas.microsoft.com/office/spreadsheetml/2010/11/ac" url="D:\Users\JMartiR\OneDrive - Consejo Superior de la Judicatura\Escritorio\MATRIZ DE RIESGOS 2025\PRIMER TRIMESTRE 2025 MATRIZ DE RIESGOS ADMINISTRACIÓN\"/>
    </mc:Choice>
  </mc:AlternateContent>
  <xr:revisionPtr revIDLastSave="0" documentId="8_{3F6FAE87-519A-400C-AD45-43545CDEA8B9}" xr6:coauthVersionLast="36" xr6:coauthVersionMax="36" xr10:uidLastSave="{00000000-0000-0000-0000-000000000000}"/>
  <bookViews>
    <workbookView xWindow="0" yWindow="0" windowWidth="28800" windowHeight="11805" tabRatio="898" firstSheet="5" activeTab="10"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Controles'!$A$1:$V$29</definedName>
    <definedName name="_xlnm.Print_Area" localSheetId="7">'7- Mapa Final'!$A$1:$M$29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28" l="1"/>
  <c r="K21" i="28"/>
  <c r="K12" i="28"/>
  <c r="K11" i="28"/>
  <c r="J34" i="28"/>
  <c r="J33" i="28"/>
  <c r="J32" i="28"/>
  <c r="K31" i="28" s="1"/>
  <c r="J31" i="28"/>
  <c r="J30" i="28"/>
  <c r="J24" i="28"/>
  <c r="J23" i="28"/>
  <c r="J20" i="28"/>
  <c r="J11" i="28"/>
  <c r="J10" i="28"/>
  <c r="C10" i="28"/>
  <c r="K23" i="28" l="1"/>
  <c r="K24" i="28"/>
  <c r="E19" i="29" l="1"/>
  <c r="E18" i="29"/>
  <c r="E17" i="29"/>
  <c r="E16" i="29"/>
  <c r="E15" i="29"/>
  <c r="E14" i="29"/>
  <c r="E20" i="29"/>
  <c r="E24" i="29"/>
  <c r="E25" i="29"/>
  <c r="E26" i="29"/>
  <c r="E27" i="29"/>
  <c r="E28" i="29"/>
  <c r="E29" i="29"/>
  <c r="E12" i="29" l="1"/>
  <c r="E10" i="29"/>
  <c r="E11" i="29"/>
  <c r="A50" i="28" l="1"/>
  <c r="A60" i="28"/>
  <c r="G40" i="27"/>
  <c r="O40" i="27" l="1"/>
  <c r="I22" i="5" l="1"/>
  <c r="I21" i="5"/>
  <c r="E69" i="29" l="1"/>
  <c r="E68" i="29"/>
  <c r="E67" i="29"/>
  <c r="E66" i="29"/>
  <c r="E65" i="29"/>
  <c r="E64" i="29"/>
  <c r="E63" i="29"/>
  <c r="E62" i="29"/>
  <c r="E61"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E21" i="29" l="1"/>
  <c r="E22" i="29"/>
  <c r="E23"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L20" i="28"/>
  <c r="R20" i="28"/>
  <c r="R21" i="28"/>
  <c r="R22" i="28"/>
  <c r="R23" i="28"/>
  <c r="R24" i="28"/>
  <c r="R25" i="28"/>
  <c r="R26" i="28"/>
  <c r="R27" i="28"/>
  <c r="R28" i="28"/>
  <c r="R29" i="28"/>
  <c r="L30" i="28"/>
  <c r="R30" i="28"/>
  <c r="R31" i="28"/>
  <c r="R32" i="28"/>
  <c r="R33"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A40" i="29"/>
  <c r="B40" i="29"/>
  <c r="C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L50" i="29" s="1"/>
  <c r="G60" i="27"/>
  <c r="H60" i="27" s="1"/>
  <c r="H30" i="27"/>
  <c r="F49" i="34" l="1"/>
  <c r="F49" i="35"/>
  <c r="F49" i="36"/>
  <c r="T60" i="28"/>
  <c r="J60" i="29" s="1"/>
  <c r="F60" i="29"/>
  <c r="F49" i="18"/>
  <c r="N60" i="27"/>
  <c r="H60" i="29" s="1"/>
  <c r="T30" i="28"/>
  <c r="F30" i="29"/>
  <c r="M30" i="27"/>
  <c r="N30" i="27" s="1"/>
  <c r="H30" i="29" s="1"/>
  <c r="D59" i="36" l="1"/>
  <c r="D59" i="18"/>
  <c r="D59" i="34"/>
  <c r="D59" i="35"/>
  <c r="V60" i="28"/>
  <c r="L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L30" i="29" s="1"/>
  <c r="J40" i="29"/>
  <c r="H40" i="29"/>
  <c r="F29" i="35" l="1"/>
  <c r="F29" i="34"/>
  <c r="F29" i="36"/>
  <c r="E39" i="35"/>
  <c r="E39" i="34"/>
  <c r="E39" i="36"/>
  <c r="D39" i="35"/>
  <c r="D39" i="34"/>
  <c r="D39" i="36"/>
  <c r="D39" i="18"/>
  <c r="F29" i="18"/>
  <c r="E39" i="18"/>
  <c r="V40" i="28"/>
  <c r="L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20" i="28"/>
  <c r="G10" i="29"/>
  <c r="E13" i="29"/>
  <c r="A20" i="29"/>
  <c r="B20" i="29"/>
  <c r="R11" i="28"/>
  <c r="R12" i="28"/>
  <c r="R13" i="28"/>
  <c r="R14" i="28"/>
  <c r="R15" i="28"/>
  <c r="R16" i="28"/>
  <c r="R17" i="28"/>
  <c r="R18" i="28"/>
  <c r="R19" i="28"/>
  <c r="R10" i="28"/>
  <c r="A19" i="35" l="1"/>
  <c r="A19" i="34"/>
  <c r="A19" i="36"/>
  <c r="B19" i="34"/>
  <c r="B19" i="36"/>
  <c r="B19" i="35"/>
  <c r="B19" i="18"/>
  <c r="A19" i="18"/>
  <c r="K10" i="28"/>
  <c r="S10" i="28"/>
  <c r="U10" i="28" s="1"/>
  <c r="H20" i="27" l="1"/>
  <c r="N20" i="27" l="1"/>
  <c r="H20" i="29" s="1"/>
  <c r="T20" i="28"/>
  <c r="V20" i="28" s="1"/>
  <c r="L20" i="29" s="1"/>
  <c r="O10" i="27"/>
  <c r="N10" i="27"/>
  <c r="H10" i="29" s="1"/>
  <c r="T10" i="28"/>
  <c r="V10" i="28" s="1"/>
  <c r="L10" i="29" s="1"/>
  <c r="O20" i="27"/>
  <c r="F20" i="29"/>
  <c r="B10" i="29"/>
  <c r="A10" i="29"/>
  <c r="F19" i="34" l="1"/>
  <c r="F19" i="35"/>
  <c r="F19" i="36"/>
  <c r="A9" i="35"/>
  <c r="A9" i="36"/>
  <c r="A9" i="34"/>
  <c r="B9" i="35"/>
  <c r="B9" i="36"/>
  <c r="B9" i="34"/>
  <c r="F9" i="36"/>
  <c r="F9" i="35"/>
  <c r="F9" i="34"/>
  <c r="B9" i="18"/>
  <c r="F9" i="18"/>
  <c r="A9" i="18"/>
  <c r="F19" i="18"/>
  <c r="J20" i="29"/>
  <c r="D19" i="34" l="1"/>
  <c r="D19" i="35"/>
  <c r="D19" i="36"/>
  <c r="D19" i="18"/>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<sst xmlns="http://schemas.openxmlformats.org/spreadsheetml/2006/main" count="977" uniqueCount="520">
  <si>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</si>
  <si>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</si>
  <si>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</si>
  <si>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</si>
  <si>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</si>
  <si>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</si>
  <si>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</si>
  <si>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</si>
  <si>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</si>
  <si>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</si>
  <si>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</si>
  <si>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</si>
  <si>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</si>
  <si>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</si>
  <si>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</si>
  <si>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</si>
  <si>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</si>
  <si>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</si>
  <si>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</si>
  <si>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</si>
  <si>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</si>
  <si>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</si>
  <si>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</si>
  <si>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</si>
  <si>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</si>
  <si>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</si>
  <si>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</si>
  <si>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</si>
  <si>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</si>
  <si>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 xml:space="preserve">DEPENDENCIA ADMINISTRATIVA O JUDICIAL CERTIFICADA </t>
  </si>
  <si>
    <t xml:space="preserve">UNIDAD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</si>
  <si>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</si>
  <si>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</si>
  <si>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</si>
  <si>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</si>
  <si>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</si>
  <si>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</si>
  <si>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</si>
  <si>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</si>
  <si>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</si>
  <si>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</si>
  <si>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</si>
  <si>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</si>
  <si>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</si>
  <si>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</si>
  <si>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</si>
  <si>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</si>
  <si>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</si>
  <si>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</si>
  <si>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</si>
  <si>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</si>
  <si>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</si>
  <si>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</si>
  <si>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</si>
  <si>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</si>
  <si>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</si>
  <si>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</si>
  <si>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</si>
  <si>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</si>
  <si>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</si>
  <si>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</si>
  <si>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</si>
  <si>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</si>
  <si>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</si>
  <si>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</si>
  <si>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</si>
  <si>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</si>
  <si>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</si>
  <si>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</si>
  <si>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</si>
  <si>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</si>
  <si>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</si>
  <si>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</si>
  <si>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</si>
  <si>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</si>
  <si>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</si>
  <si>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</si>
  <si>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</si>
  <si>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</si>
  <si>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</si>
  <si>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</si>
  <si>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</si>
  <si>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</si>
  <si>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</si>
  <si>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</si>
  <si>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</si>
  <si>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</si>
  <si>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</si>
  <si>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</si>
  <si>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</si>
  <si>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</si>
  <si>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</si>
  <si>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</si>
  <si>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</si>
  <si>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</si>
  <si>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</si>
  <si>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</si>
  <si>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</si>
  <si>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</si>
  <si>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</si>
  <si>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</si>
  <si>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</si>
  <si>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</si>
  <si>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</si>
  <si>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</si>
  <si>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</si>
  <si>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</si>
  <si>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</si>
  <si>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</si>
  <si>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</si>
  <si>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</si>
  <si>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</si>
  <si>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</si>
  <si>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</si>
  <si>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</si>
  <si>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</si>
  <si>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</si>
  <si>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</si>
  <si>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</si>
  <si>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</si>
  <si>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</si>
  <si>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</si>
  <si>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</si>
  <si>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</si>
  <si>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</si>
  <si>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</si>
  <si>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</si>
  <si>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</si>
  <si>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</si>
  <si>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</si>
  <si>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</si>
  <si>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</si>
  <si>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</si>
  <si>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</si>
  <si>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</si>
  <si>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</si>
  <si>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</si>
  <si>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</si>
  <si>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</si>
  <si>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</si>
  <si>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</si>
  <si>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</si>
  <si>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</si>
  <si>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</si>
  <si>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</si>
  <si>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</si>
  <si>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</si>
  <si>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</si>
  <si>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</si>
  <si>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</si>
  <si>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</si>
  <si>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</si>
  <si>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</si>
  <si>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</si>
  <si>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</si>
  <si>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</si>
  <si>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</si>
  <si>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</si>
  <si>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</si>
  <si>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</si>
  <si>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</si>
  <si>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</si>
  <si>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</si>
  <si>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</si>
  <si>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</si>
  <si>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</si>
  <si>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</si>
  <si>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</si>
  <si>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</si>
  <si>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</si>
  <si>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</si>
  <si>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</si>
  <si>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</si>
  <si>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</si>
  <si>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</si>
  <si>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</si>
  <si>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</si>
  <si>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</si>
  <si>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</si>
  <si>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</si>
  <si>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</si>
  <si>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</si>
  <si>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</si>
  <si>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</si>
  <si>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</si>
  <si>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</si>
  <si>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</si>
  <si>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</si>
  <si>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</si>
  <si>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</si>
  <si>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</si>
  <si>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</si>
  <si>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</si>
  <si>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</si>
  <si>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</si>
  <si>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</si>
  <si>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</si>
  <si>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</si>
  <si>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</si>
  <si>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</si>
  <si>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</si>
  <si>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</si>
  <si>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</si>
  <si>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</si>
  <si>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</si>
  <si>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</si>
  <si>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</si>
  <si>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</si>
  <si>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</si>
  <si>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</si>
  <si>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</si>
  <si>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</si>
  <si>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</si>
  <si>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</si>
  <si>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</si>
  <si>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</si>
  <si>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</si>
  <si>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</si>
  <si>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</si>
  <si>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</si>
  <si>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</si>
  <si>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</si>
  <si>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</si>
  <si>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</si>
  <si>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</si>
  <si>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</si>
  <si>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</si>
  <si>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</si>
  <si>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</si>
  <si>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</si>
  <si>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</si>
  <si>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</si>
  <si>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</si>
  <si>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</si>
  <si>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</si>
  <si>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</si>
  <si>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</si>
  <si>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</si>
  <si>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</si>
  <si>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</si>
  <si>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</si>
  <si>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</si>
  <si>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</si>
  <si>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</si>
  <si>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</si>
  <si>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</si>
  <si>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</si>
  <si>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</si>
  <si>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</si>
  <si>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</si>
  <si>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</si>
  <si>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</si>
  <si>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</si>
  <si>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</si>
  <si>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</si>
  <si>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</si>
  <si>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</si>
  <si>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</si>
  <si>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</si>
  <si>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</si>
  <si>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</si>
  <si>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</si>
  <si>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</si>
  <si>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</si>
  <si>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</si>
  <si>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</si>
  <si>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</si>
  <si>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</si>
  <si>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</si>
  <si>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</si>
  <si>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</si>
  <si>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</si>
  <si>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</si>
  <si>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</si>
  <si>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</si>
  <si>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</si>
  <si>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</si>
  <si>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</si>
  <si>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</si>
  <si>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</si>
  <si>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</si>
  <si>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</si>
  <si>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</si>
  <si>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</si>
  <si>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</si>
  <si>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</si>
  <si>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</si>
  <si>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</si>
  <si>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</si>
  <si>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</si>
  <si>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</si>
  <si>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</si>
  <si>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</si>
  <si>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</si>
  <si>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</si>
  <si>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</si>
  <si>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</si>
  <si>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</si>
  <si>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</si>
  <si>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</si>
  <si>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</si>
  <si>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4. Rotación de Coordinadores de SG-SST del Nivel Central, Seccionales y Coordinaciones Administrativas</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</si>
  <si>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</si>
  <si>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</si>
  <si>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</si>
  <si>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</si>
  <si>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</si>
  <si>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</si>
  <si>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</si>
  <si>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</si>
  <si>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</si>
  <si>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</si>
  <si>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</si>
  <si>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</si>
  <si>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</si>
  <si>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</si>
  <si>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</si>
  <si>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</si>
  <si>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</si>
  <si>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</si>
  <si>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</si>
  <si>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</si>
  <si>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</si>
  <si>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Menor - 2</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</si>
  <si>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</si>
  <si>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</si>
  <si>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</si>
  <si>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</si>
  <si>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</si>
  <si>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</si>
  <si>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</si>
  <si>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</si>
  <si>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</si>
  <si>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</si>
  <si>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</si>
  <si>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</si>
  <si>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</si>
  <si>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</si>
  <si>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</si>
  <si>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</si>
  <si>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</si>
  <si>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</si>
  <si>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</si>
  <si>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</si>
  <si>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</si>
  <si>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</si>
  <si>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</si>
  <si>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</si>
  <si>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</si>
  <si>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SI</t>
  </si>
  <si>
    <t>Aseguradora: Administradora de Riesgos Laborales (ARL)
Pólizas de calidad y cumplimiento</t>
  </si>
  <si>
    <t>Acciones de respuesta ante noticias que afectan la imagen de la entidad</t>
  </si>
  <si>
    <t>NO</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</si>
  <si>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</si>
  <si>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</si>
  <si>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</si>
  <si>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</si>
  <si>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</si>
  <si>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</si>
  <si>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</si>
  <si>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</si>
  <si>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</si>
  <si>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</si>
  <si>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</si>
  <si>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</si>
  <si>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</si>
  <si>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</si>
  <si>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</si>
  <si>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</si>
  <si>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</si>
  <si>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</si>
  <si>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</si>
  <si>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</si>
  <si>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</si>
  <si>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</si>
  <si>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</si>
  <si>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</si>
  <si>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</si>
  <si>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</si>
  <si>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</si>
  <si>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</si>
  <si>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</si>
  <si>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</si>
  <si>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</si>
  <si>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</si>
  <si>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</si>
  <si>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</si>
  <si>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</si>
  <si>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</si>
  <si>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</si>
  <si>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</si>
  <si>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</si>
  <si>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</si>
  <si>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</si>
  <si>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</si>
  <si>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</si>
  <si>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</si>
  <si>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</si>
  <si>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</si>
  <si>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</si>
  <si>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</si>
  <si>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</si>
  <si>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</si>
  <si>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</si>
  <si>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</si>
  <si>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</si>
  <si>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</si>
  <si>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</si>
  <si>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</si>
  <si>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</si>
  <si>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</si>
  <si>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</si>
  <si>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</si>
  <si>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</si>
  <si>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</si>
  <si>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</si>
  <si>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</si>
  <si>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</si>
  <si>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</si>
  <si>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</si>
  <si>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</si>
  <si>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</si>
  <si>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</si>
  <si>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</si>
  <si>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</si>
  <si>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</si>
  <si>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</si>
  <si>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</si>
  <si>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</si>
  <si>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</si>
  <si>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</si>
  <si>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</si>
  <si>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</si>
  <si>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</si>
  <si>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</si>
  <si>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</si>
  <si>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</si>
  <si>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</si>
  <si>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</si>
  <si>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</si>
  <si>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</si>
  <si>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</si>
  <si>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</si>
  <si>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</si>
  <si>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</si>
  <si>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</si>
  <si>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</si>
  <si>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</si>
  <si>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</si>
  <si>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</si>
  <si>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</si>
  <si>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</si>
  <si>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</si>
  <si>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</si>
  <si>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</si>
  <si>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</si>
  <si>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</si>
  <si>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</si>
  <si>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</si>
  <si>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</si>
  <si>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</si>
  <si>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</si>
  <si>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</si>
  <si>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</si>
  <si>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</si>
  <si>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</si>
  <si>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</si>
  <si>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</si>
  <si>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</si>
  <si>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</si>
  <si>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</si>
  <si>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</si>
  <si>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</si>
  <si>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</si>
  <si>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</si>
  <si>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</si>
  <si>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</si>
  <si>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</si>
  <si>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</si>
  <si>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</si>
  <si>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</si>
  <si>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</si>
  <si>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</si>
  <si>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</si>
  <si>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</si>
  <si>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</si>
  <si>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</si>
  <si>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Publicación de invitación publica, proyecto de pliego de condiciones definitivos y/o pliego de condiciones definitivos para ser objeto de revisión y observaciones de terceros interesados</t>
  </si>
  <si>
    <t>Coordinador de SST y Bienestar Social</t>
  </si>
  <si>
    <t>Validar los soportes de los requerimientos reportados por los servidores judiciales en materia de accidentes laborales, de acuerdo al procedimiento establecido en SIGCMA para tal fin.</t>
  </si>
  <si>
    <t>Actualización constante de la normatividad vigente del SGSST, y Divulgación a los servidores Judiciales de los servicios que presta el SGSST.</t>
  </si>
  <si>
    <t>X</t>
  </si>
  <si>
    <t>Seguimiento en el planeador mensual del Plan de Trabajo del Sistema de Gestión de Seguridad y Salud en el Trabajo 2024.</t>
  </si>
  <si>
    <t>Actualmente se encuentran en actualización los planes de emergencia de las sedes y se vienen realizando las socializaciones de los PON y de las lecciones aprendidas de los AT presentados, Poca participación de los servidores en las capacitaciones y talleres para la prevención</t>
  </si>
  <si>
    <t>Dentro de las actividades propuestas en el plan de trabajo se encuentra la socialización de los PON, el plan de emergencias, asi como  el instructivo de reporte de AT y EL y las lecciones aprendidas de los AT</t>
  </si>
  <si>
    <t>Seguimiento de los lineamientos legales y de los procedimientos estipulados en el SG-SST</t>
  </si>
  <si>
    <t xml:space="preserve">Se vienen desarrollando las actividades propuestas dentro de los controles propuestos en cuanto a capacitación de los servidores y el seguimiento de los procedimientos estipulados dentro del SG-SST
</t>
  </si>
  <si>
    <t>Seguimiento de los lineamientos del SECOP</t>
  </si>
  <si>
    <t xml:space="preserve">Se vienen desarrollando las actividades propuestas dentro de los controles propuestos en cuanto a capacitación de los servidores y los lineamientos del SECOP
</t>
  </si>
  <si>
    <t>Se realiza verificación de los requisitos legales aplicables al SG-SST y a la entidad, al revisar no se concreto el riesgo, se vienen reportando mensualmente la matriz legal actualizada</t>
  </si>
  <si>
    <t>Es de señalar que no se ha socialziadao el plan anual del SGSST, se esta a la espera que lo alleguen desde nivel central</t>
  </si>
  <si>
    <t>Desde la coordinación del SG-SST se promueve la capacitación en el SG-SST a partes interesadas internas y externas según la necesidad, y se lleva a cabo el proceso de inducción al momento de ingresar un servidor judicial por primera vez, y el proceso de reinducción se realiza de manera anual. 
Si se evidencia carencias en el conocimiento de la normatividad, se da continuidad con el proceso de capacitación, como por ejemplo el anexo 9 y la solicitud del curso de 50 horas para partes interesadas en el proceso de SST. 
Como registro del control queda:
* Registro de asistencia a capacitaciones
* Resultado de evaluación a través del forms
* Correos electrónicos con invitación</t>
  </si>
  <si>
    <t>Desde la coordinación se realiza la propuesta de presupuesto según la necesidad de la seccional de manera anual, a través de un correo de solicitud.
Como registro del control:
* Correo de solicitud presupuestal al área de administrativa y financiera</t>
  </si>
  <si>
    <t>La coordinadora del SG-SST realiza seguimiento a los requerimientos técnicos de los cargos y verifica el cumplimiento de los candidatos, así como se realiza el proceso de selección, se realizada cada que va a ingresar un nuevo funcionario. Igualmente el personal contratado se encuentra en permanente capacitación y actualización según la matriz legal. 
El personal de planta contratado esta sujeto a un proceso de evaluación, los contratistas están sujetos a la evaluación de cumplimiento a través del informe de supervisión y evaluación de desempeño SIGCMA. 
El control se encuentra registrado a través de:
* Calificación de servidores judiciales
* Informes de supervisión de contratos
* Evaluación y reevaluación de proveedores y contratistas SIGCMA</t>
  </si>
  <si>
    <t>No se encuentra un control para establecer dentro del proceso, ya que es de carácter administrativo y no depende del área.</t>
  </si>
  <si>
    <t>5. Modalidad de teletrabajo</t>
  </si>
  <si>
    <t>Desde la coordinación se realiza la propuesta de presupuesto según la necesidad de la seccional de manera anual, a través de un correo de solicitud.
Como registro del control:
* Correo de solicitud presupuestal al área de administrativa y financiera"</t>
  </si>
  <si>
    <t xml:space="preserve">Desde la coordinación del SG-SST se realiza de manera mensual el seguimiento al la ejecución del plan de trabajo, así mismo, desde Nivel Central se establecen seguimientos a la ejecución de manera trimestral y en modalidad virtual.
Si el plan de trabajo no se cumple, se desarrollan estrategias que permiten el abordaje de los factores que se identifican tienen relación con el no cumplimiento para mejorar la ejecución del plan. 
El registro del control se realiza:
* Informe mensual de la ejecución del Plan de Trabajo
* Asistencia  y grabación de las reuniones virtuales que se realizan con nivel central
 </t>
  </si>
  <si>
    <t>Desde la coordinación se realiza el proceso de selección, para lo que compete a la ejecución del rubro de inversión que se asigna para el apoyo a la coordinación de un especialista en SST, de esta manera se realiza la verificación del perfil y de la competencia necesarios para el desempeño del rol dentro del sistema. 
Por otro lado no se contempla un control para el cumplimiento de los requisitos frente a los cargos relacionados con SG-SST debido a que esto depende de la alta dirección. 
El control queda registrados en:
* Registro documental del cumplimiento de los requisitos
* Proceso de selección 
* Documentación del contratista</t>
  </si>
  <si>
    <t>Desde la coordinación del SG-SST se realiza socialización de roles y responsabilidades de los comités de apoyo del sistema, sensibilización en cuanto a la importancia de la participación y compromiso de los integrantes de cada comité, una vez al año con cada comité. 
Como registro del control queda:
* Registros de participación de los integrantes en las actividades del sistema
* Firmas relacionadas con inspecciones e investigaciones
* Actas de reuniones</t>
  </si>
  <si>
    <t xml:space="preserve">Desde la coordinación del SG-SST se han implementación actividades virtuales y asincrónicas con los servidores judiciales para dar cumplimiento al plan de trabajo, conforma a la programación establecida en este. 
Como registro del control se cuenta con:
* Forms de asistencia para actividades virtuales
* Grabación de las capacitación
* Correos de divulgación de las actividades asincrónicas y los videos que se envían por este medio </t>
  </si>
  <si>
    <t>1. Condiciones y actos inseguros.</t>
  </si>
  <si>
    <t>2. Falta de conocimiento por parte de los servidores judiciales sobre la definición incidente y accidente laboral.</t>
  </si>
  <si>
    <t>Desde la coordinación del SG-SST se realizan campañas de sensibilización a toda la población judicial, de acuerdo a la programación establecida durante todo el año. Las campañas son realizadas a través de correos electrónicos de difusión y redes sociales. 
Posterior al reporte de condiciones inseguras por parte de los despachos, se llevan a cabo inspecciones locativas, se genera informe de hallazgos, se toman medidas según la pertinencia del alcance y los hallazgos para finalmente realizar los reportes a las áreas pertinentes.
Como registro del control se tiene:
* Reporte de condiciones inseguras
* Informe de hallazgos
* Correos electrónicos de difusión
* Publicaciones en redes sociales</t>
  </si>
  <si>
    <t xml:space="preserve">Desde la coordinación del SG-SST se realizan campañas por difusión masiva de correos electrónicos, redes sociales y visitas puesto a puesto informando acerca de los procesos, conceptos y definiciones de accidentes e incidentes laborales. 
Si algún servidor judicial realiza el reporte de un incidente como accidente, o de un accidente no relacionado con el ejercicio de la labor de trabajo, se da la calificación de origen común por parte de la aseguradora. Por parte del Sistema de Gestión se lleva el proceso de investigación en el formato único de investigación de incidente y accidente de trabajo, y se llevan a cabo las acciones correctivas dadas desde ese proceso.
Como registro del control queda:
* Reporte de los accidentes o incidentes de trabajo
* Calificación por parte de la aseguradora
* Proceso de investigación de los AT
* Cierre de las acciones correctivas </t>
  </si>
  <si>
    <t>La EJRLB se encarga de capacitar a los Servidores Judiciales en temas concernientes a la Ley Antisoborno ISO 37001:2016, durante la vigencia. La capacitación se realiza de manera virtual por TEAMS. 
Durante la vigencia se encuentra publicado en la página de Rama Judicial de la Dirección Seccional de Administración Judicial de Pereira, el Plan Anticorrupción, el acuerdo PCSJA24-12145 1 de febrero de 2O24 “Por medio del cual se adopta el Plan Anticorrupción y de Atención al Ciudadano para la Administración de Justicia 2024-2025”, la Matriz de Riesgos de corrupción 2025. Se realiza la divulgación de los mismos a través de redes sociales. Igualmente al momento de la vinculación con la Rama Judicial, el servidor debe diligenciar el COMPROMISO CON EL SISTEMA DE GESTIÓN ANTISOBORNO DE LA RAMA JUDICIAL NTC ISO 37001:2016, donde reconoce ser consciente de la importancia de mantener la integridad, la transparencia, la imparcialidad y la justicia en la Rama Judicial.
Para la vigencia 2025 está proyectada la ampliación de la certificación de la Ley antisoborno. 
Como registro del control se tiene:
* La grabación de las capacitaciones dictadas por Nivel Central en la plataforma YouTube (https://www.youtube.com/watch?v=EWIguAw1c8I)
* Los documentos publicados en el micrositio de la página de la Rama Judicial
* Formato: COMPROMISO CON EL SISTEMA DE GESTIÓN ANTISOBORNO DE LA RAMA JUDICIAL NTC ISO 37001:2016 / https://forms.office.com/Pages/ResponsePage.aspx?id=mLosYviA80GN9Y65mQFZi4BLcGBxt91JrVdIn9tTRp9UQzBWRE5WMFpJNUFDUzhHRFZJRTJSUEpaWC4u</t>
  </si>
  <si>
    <t xml:space="preserve">A todos los servidores judiciales al momento de la vinculación se les realiza la socialización del Código de Ética y Buen Gobierno.
El documentos se encuentra disponible y es de conocimiento público, a través de la página web del Consejo Seccional de la Judicatura.
Como registro del control se tiene:
* El documento publicado en el micrositio
* Cartilla laboral para la Rama Judicial </t>
  </si>
  <si>
    <t>El Nivel Central se encarga de capacitar a los Servidores Judiciales en temas concernientes a la Ley Antisoborno ISO 37001:2016, durante la vigencia. La capacitación se realiza de manera virtual por TEAMS. 
Como registro del control se tiene:
* La grabación de las capacitaciones dictadas por Nivel Central en la plataforma YouTube (https://www.youtube.com/watch?v=EWIguAw1c8I)</t>
  </si>
  <si>
    <t>Desde la coordinación de SST se aplica el anexo técnico correspondiente a cada programa relacionado con rubro de inversión y de esta misma manera, se publican los requerimientos técnicos que debe cumplir el contratista de cada proceso respetando este anexo técnico.
Como evidencia del control se tiene:
* Anexo técnico de los programas o marco lógico que se ejecutan a través del rubro de inversión. 
* Evaluaciones técnicas de los procesos contractuales.</t>
  </si>
  <si>
    <t xml:space="preserve">Existe un procedimiento de reporte de accidente de trabajo el cual involucra de manera directa la realización de reporte por medio de la línea exclusiva de la Rama Judicial #533, el cual funciona en relación directa del servidor judicial con la aseguradora, a su vez, la aseguradora genera el PRUDAT que es el oficio de solicitud de elementos probatorios para la calificación de origen del evento y es la aseguradora la encargada de revisar dicha documentación radicada exclusivamente por el accidentado, por lo que desde la coordinación se sirve de intermediario únicamente para comunicar estas solicitudes, pero nunca se cuenta con el aporte de estos elementos al ser una relación directa entre el accidentado y la aseguradora. 
Como evidencia del control se tiene:
* Reportes de accidentes de trabajo que llegan al portal transaccional de la ARL Positiva
* Correos electrónicos con las solicitudes del PRUDAT que realiza la aseguradora a la coordinación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</si>
</sst>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79">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s>
  <borders count="111">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79">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8" fillId="0" borderId="0" xfId="0" applyFont="1"/>
    <xf numFmtId="0" fontId="51"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2" fillId="0" borderId="0" xfId="0" applyFont="1" applyAlignment="1" applyProtection="1">
      <alignment horizontal="center" vertical="center"/>
      <protection locked="0"/>
    </xf>
    <xf numFmtId="0" fontId="53" fillId="0" borderId="0" xfId="0" applyFont="1" applyAlignment="1">
      <alignment horizontal="center"/>
    </xf>
    <xf numFmtId="0" fontId="47" fillId="4" borderId="0" xfId="0" applyFont="1" applyFill="1" applyAlignment="1" applyProtection="1">
      <alignment horizontal="left" vertical="center" wrapText="1"/>
      <protection locked="0"/>
    </xf>
    <xf numFmtId="0" fontId="51" fillId="15" borderId="0" xfId="0" applyFont="1" applyFill="1" applyAlignment="1" applyProtection="1">
      <alignment vertical="center" wrapText="1"/>
      <protection locked="0"/>
    </xf>
    <xf numFmtId="0" fontId="48" fillId="0" borderId="0" xfId="0" applyFont="1" applyAlignment="1">
      <alignment horizontal="left"/>
    </xf>
    <xf numFmtId="0" fontId="47" fillId="4" borderId="0" xfId="0" applyFont="1" applyFill="1" applyAlignment="1" applyProtection="1">
      <alignment vertical="center" wrapText="1"/>
      <protection locked="0"/>
    </xf>
    <xf numFmtId="0" fontId="48" fillId="3" borderId="0" xfId="0" applyFont="1" applyFill="1"/>
    <xf numFmtId="0" fontId="48" fillId="3" borderId="0" xfId="0" applyFont="1" applyFill="1" applyAlignment="1">
      <alignment horizontal="center" vertical="center"/>
    </xf>
    <xf numFmtId="0" fontId="58"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8" fillId="3" borderId="7" xfId="0" applyFont="1" applyFill="1" applyBorder="1"/>
    <xf numFmtId="0" fontId="48"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8" fillId="3" borderId="68" xfId="0" applyFont="1" applyFill="1" applyBorder="1"/>
    <xf numFmtId="0" fontId="48" fillId="3" borderId="68" xfId="0" applyFont="1" applyFill="1" applyBorder="1" applyAlignment="1">
      <alignment horizontal="center" vertical="center"/>
    </xf>
    <xf numFmtId="0" fontId="58"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0" fillId="0" borderId="97" xfId="0" applyFont="1" applyBorder="1" applyAlignment="1">
      <alignment horizontal="center" vertical="center" wrapText="1"/>
    </xf>
    <xf numFmtId="0" fontId="60" fillId="0" borderId="69" xfId="0" applyFont="1" applyBorder="1" applyAlignment="1">
      <alignment horizontal="center" vertical="center" wrapText="1"/>
    </xf>
    <xf numFmtId="0" fontId="61" fillId="0" borderId="67" xfId="0" applyFont="1" applyBorder="1" applyAlignment="1">
      <alignment horizontal="center" vertical="center" wrapText="1"/>
    </xf>
    <xf numFmtId="0" fontId="61" fillId="0" borderId="16" xfId="0" applyFont="1" applyBorder="1" applyAlignment="1">
      <alignment horizontal="center" vertical="center" wrapText="1"/>
    </xf>
    <xf numFmtId="0" fontId="60" fillId="0" borderId="98" xfId="0" applyFont="1" applyBorder="1" applyAlignment="1">
      <alignment horizontal="center" vertical="center" wrapText="1"/>
    </xf>
    <xf numFmtId="0" fontId="60" fillId="0" borderId="8" xfId="0" applyFont="1" applyBorder="1" applyAlignment="1">
      <alignment horizontal="center" vertical="center" wrapText="1"/>
    </xf>
    <xf numFmtId="14" fontId="61" fillId="0" borderId="16" xfId="0" applyNumberFormat="1" applyFont="1" applyBorder="1" applyAlignment="1">
      <alignment horizontal="center" vertical="center" wrapText="1"/>
    </xf>
    <xf numFmtId="0" fontId="62" fillId="0" borderId="0" xfId="0" applyFont="1" applyAlignment="1" applyProtection="1">
      <alignment vertical="center"/>
      <protection locked="0"/>
    </xf>
    <xf numFmtId="0" fontId="62" fillId="0" borderId="0" xfId="0" applyFont="1" applyProtection="1">
      <protection locked="0"/>
    </xf>
    <xf numFmtId="0" fontId="62" fillId="0" borderId="0" xfId="0" applyFont="1"/>
    <xf numFmtId="0" fontId="64" fillId="19" borderId="99" xfId="0" applyFont="1" applyFill="1" applyBorder="1" applyAlignment="1" applyProtection="1">
      <alignment horizontal="left" vertical="center" wrapText="1"/>
      <protection locked="0"/>
    </xf>
    <xf numFmtId="0" fontId="64" fillId="19"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wrapText="1"/>
      <protection locked="0"/>
    </xf>
    <xf numFmtId="0" fontId="62" fillId="0" borderId="0" xfId="0" applyFont="1" applyAlignment="1" applyProtection="1">
      <alignment horizontal="left" vertical="center"/>
      <protection locked="0"/>
    </xf>
    <xf numFmtId="0" fontId="64" fillId="0" borderId="0" xfId="0" applyFont="1" applyAlignment="1" applyProtection="1">
      <alignment horizontal="center" vertical="center"/>
      <protection locked="0"/>
    </xf>
    <xf numFmtId="0" fontId="62" fillId="0" borderId="0" xfId="0" applyFont="1" applyAlignment="1" applyProtection="1">
      <alignment horizontal="center" vertical="center"/>
      <protection locked="0"/>
    </xf>
    <xf numFmtId="0" fontId="62" fillId="0" borderId="0" xfId="0" applyFont="1" applyAlignment="1" applyProtection="1">
      <alignment horizontal="left"/>
      <protection locked="0"/>
    </xf>
    <xf numFmtId="0" fontId="62" fillId="0" borderId="0" xfId="0" applyFont="1" applyAlignment="1" applyProtection="1">
      <alignment horizontal="center"/>
      <protection locked="0"/>
    </xf>
    <xf numFmtId="0" fontId="66" fillId="20" borderId="102" xfId="0" applyFont="1" applyFill="1" applyBorder="1" applyAlignment="1">
      <alignment horizontal="center" vertical="center" wrapText="1" readingOrder="1"/>
    </xf>
    <xf numFmtId="0" fontId="68" fillId="3" borderId="102" xfId="0" applyFont="1" applyFill="1" applyBorder="1" applyAlignment="1">
      <alignment horizontal="center" vertical="center" wrapText="1" readingOrder="1"/>
    </xf>
    <xf numFmtId="0" fontId="68" fillId="3" borderId="102" xfId="0" applyFont="1" applyFill="1" applyBorder="1" applyAlignment="1">
      <alignment horizontal="left" vertical="center" wrapText="1"/>
    </xf>
    <xf numFmtId="0" fontId="68" fillId="3" borderId="102" xfId="0" applyFont="1" applyFill="1" applyBorder="1" applyAlignment="1">
      <alignment horizontal="center" vertical="center" wrapText="1"/>
    </xf>
    <xf numFmtId="0" fontId="62" fillId="3" borderId="0" xfId="0" applyFont="1" applyFill="1"/>
    <xf numFmtId="0" fontId="68" fillId="0" borderId="102" xfId="0" applyFont="1" applyBorder="1" applyAlignment="1">
      <alignment horizontal="center" vertical="center" wrapText="1" readingOrder="1"/>
    </xf>
    <xf numFmtId="0" fontId="68" fillId="0" borderId="102" xfId="0" applyFont="1" applyBorder="1" applyAlignment="1">
      <alignment horizontal="left" vertical="center" wrapText="1"/>
    </xf>
    <xf numFmtId="0" fontId="68" fillId="21" borderId="102" xfId="0" applyFont="1" applyFill="1" applyBorder="1" applyAlignment="1">
      <alignment horizontal="left" vertical="center" wrapText="1"/>
    </xf>
    <xf numFmtId="0" fontId="65" fillId="0" borderId="0" xfId="0" applyFont="1" applyAlignment="1">
      <alignment vertical="center" wrapText="1"/>
    </xf>
    <xf numFmtId="0" fontId="66" fillId="0" borderId="102" xfId="0" applyFont="1" applyBorder="1" applyAlignment="1">
      <alignment vertical="center" wrapText="1" readingOrder="1"/>
    </xf>
    <xf numFmtId="0" fontId="68" fillId="3" borderId="102" xfId="0" applyFont="1" applyFill="1" applyBorder="1" applyAlignment="1">
      <alignment horizontal="left" vertical="center" wrapText="1" readingOrder="1"/>
    </xf>
    <xf numFmtId="0" fontId="64" fillId="0" borderId="0" xfId="0" applyFont="1"/>
    <xf numFmtId="0" fontId="68" fillId="3" borderId="102" xfId="0" applyFont="1" applyFill="1" applyBorder="1" applyAlignment="1">
      <alignment horizontal="left" vertical="center"/>
    </xf>
    <xf numFmtId="0" fontId="68" fillId="3" borderId="102" xfId="0" applyFont="1" applyFill="1" applyBorder="1" applyAlignment="1">
      <alignment vertical="center" wrapText="1"/>
    </xf>
    <xf numFmtId="0" fontId="68" fillId="3" borderId="102" xfId="0" applyFont="1" applyFill="1" applyBorder="1" applyAlignment="1">
      <alignment vertical="center" wrapText="1" readingOrder="1"/>
    </xf>
    <xf numFmtId="0" fontId="68" fillId="3" borderId="102" xfId="0" applyFont="1" applyFill="1" applyBorder="1" applyAlignment="1">
      <alignment vertical="center"/>
    </xf>
    <xf numFmtId="0" fontId="68" fillId="3" borderId="102" xfId="0" applyFont="1" applyFill="1" applyBorder="1" applyAlignment="1">
      <alignment horizontal="center" vertical="center"/>
    </xf>
    <xf numFmtId="0" fontId="68" fillId="3" borderId="103" xfId="0" applyFont="1" applyFill="1" applyBorder="1" applyAlignment="1">
      <alignment horizontal="center" vertical="center" wrapText="1" readingOrder="1"/>
    </xf>
    <xf numFmtId="0" fontId="68" fillId="3" borderId="103" xfId="0" applyFont="1" applyFill="1" applyBorder="1" applyAlignment="1">
      <alignment horizontal="left" vertical="center" wrapText="1"/>
    </xf>
    <xf numFmtId="0" fontId="68" fillId="3" borderId="103" xfId="0" applyFont="1" applyFill="1" applyBorder="1" applyAlignment="1">
      <alignment horizontal="center" vertical="center"/>
    </xf>
    <xf numFmtId="0" fontId="66" fillId="0" borderId="0" xfId="0" applyFont="1" applyAlignment="1">
      <alignment vertical="center" wrapText="1" readingOrder="1"/>
    </xf>
    <xf numFmtId="0" fontId="68" fillId="3" borderId="0" xfId="0" applyFont="1" applyFill="1" applyAlignment="1">
      <alignment horizontal="center" vertical="center" wrapText="1" readingOrder="1"/>
    </xf>
    <xf numFmtId="0" fontId="68" fillId="0" borderId="0" xfId="0" applyFont="1" applyAlignment="1">
      <alignment vertical="center"/>
    </xf>
    <xf numFmtId="0" fontId="62" fillId="0" borderId="0" xfId="0" applyFont="1" applyAlignment="1">
      <alignment horizontal="left"/>
    </xf>
    <xf numFmtId="0" fontId="62" fillId="0" borderId="0" xfId="0" applyFont="1" applyAlignment="1">
      <alignment horizontal="center"/>
    </xf>
    <xf numFmtId="0" fontId="69" fillId="0" borderId="0" xfId="0" applyFont="1" applyAlignment="1">
      <alignment wrapText="1"/>
    </xf>
    <xf numFmtId="0" fontId="71" fillId="0" borderId="0" xfId="0" applyFont="1"/>
    <xf numFmtId="0" fontId="73" fillId="20" borderId="99" xfId="0" applyFont="1" applyFill="1" applyBorder="1" applyAlignment="1">
      <alignment horizontal="center" vertical="center"/>
    </xf>
    <xf numFmtId="0" fontId="73" fillId="5" borderId="99" xfId="0" applyFont="1" applyFill="1" applyBorder="1" applyAlignment="1">
      <alignment horizontal="center" vertical="center"/>
    </xf>
    <xf numFmtId="0" fontId="73" fillId="5" borderId="99" xfId="0" applyFont="1" applyFill="1" applyBorder="1" applyAlignment="1">
      <alignment vertical="center" wrapText="1"/>
    </xf>
    <xf numFmtId="0" fontId="73" fillId="3" borderId="99" xfId="0" applyFont="1" applyFill="1" applyBorder="1" applyAlignment="1">
      <alignment horizontal="left" vertical="top" wrapText="1"/>
    </xf>
    <xf numFmtId="0" fontId="74" fillId="3" borderId="99" xfId="0" applyFont="1" applyFill="1" applyBorder="1" applyAlignment="1">
      <alignment horizontal="center" vertical="center" wrapText="1"/>
    </xf>
    <xf numFmtId="0" fontId="75" fillId="3" borderId="99" xfId="0" applyFont="1" applyFill="1" applyBorder="1" applyAlignment="1">
      <alignment horizontal="center" vertical="center" wrapText="1"/>
    </xf>
    <xf numFmtId="0" fontId="75" fillId="3" borderId="99" xfId="0" applyFont="1" applyFill="1" applyBorder="1" applyAlignment="1">
      <alignment horizontal="left" vertical="center"/>
    </xf>
    <xf numFmtId="0" fontId="73" fillId="0" borderId="99" xfId="0" applyFont="1" applyBorder="1" applyAlignment="1">
      <alignment vertical="top" wrapText="1"/>
    </xf>
    <xf numFmtId="0" fontId="74" fillId="3" borderId="99" xfId="0" applyFont="1" applyFill="1" applyBorder="1" applyAlignment="1">
      <alignment horizontal="center" vertical="center"/>
    </xf>
    <xf numFmtId="0" fontId="75" fillId="3" borderId="99" xfId="0" applyFont="1" applyFill="1" applyBorder="1" applyAlignment="1">
      <alignment horizontal="center" vertical="center"/>
    </xf>
    <xf numFmtId="0" fontId="73" fillId="3" borderId="99" xfId="0" applyFont="1" applyFill="1" applyBorder="1" applyAlignment="1">
      <alignment horizontal="left" vertical="center" wrapText="1"/>
    </xf>
    <xf numFmtId="0" fontId="73" fillId="0" borderId="99" xfId="0" applyFont="1" applyBorder="1" applyAlignment="1">
      <alignment horizontal="left" vertical="center" wrapText="1"/>
    </xf>
    <xf numFmtId="0" fontId="75" fillId="0" borderId="99" xfId="0" applyFont="1" applyBorder="1" applyAlignment="1">
      <alignment horizontal="left" vertical="center"/>
    </xf>
    <xf numFmtId="0" fontId="71" fillId="0" borderId="0" xfId="0" applyFont="1" applyAlignment="1">
      <alignment horizontal="left"/>
    </xf>
    <xf numFmtId="0" fontId="69" fillId="0" borderId="0" xfId="0" applyFont="1" applyAlignment="1">
      <alignment horizontal="center"/>
    </xf>
    <xf numFmtId="0" fontId="71"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6" fillId="3" borderId="30" xfId="0" applyFont="1" applyFill="1" applyBorder="1" applyAlignment="1">
      <alignment horizontal="center" vertical="center"/>
    </xf>
    <xf numFmtId="0" fontId="76"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7"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14" fontId="11" fillId="3" borderId="64" xfId="0" applyNumberFormat="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40" xfId="0" applyBorder="1" applyAlignment="1">
      <alignment horizontal="center" vertical="center" wrapText="1"/>
    </xf>
    <xf numFmtId="0" fontId="0" fillId="0" borderId="20" xfId="0" applyBorder="1" applyAlignment="1">
      <alignment horizontal="left"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59" fillId="0" borderId="24" xfId="0" applyFont="1" applyBorder="1" applyAlignment="1">
      <alignment vertical="top" wrapText="1"/>
    </xf>
    <xf numFmtId="0" fontId="59" fillId="0" borderId="2" xfId="0" applyFont="1" applyBorder="1" applyAlignment="1">
      <alignment vertical="top" wrapText="1"/>
    </xf>
    <xf numFmtId="0" fontId="18" fillId="0" borderId="2" xfId="0" applyFont="1" applyBorder="1" applyAlignment="1">
      <alignment vertical="top" wrapText="1"/>
    </xf>
    <xf numFmtId="0" fontId="18" fillId="0" borderId="31" xfId="0" applyFont="1" applyBorder="1" applyAlignment="1" applyProtection="1">
      <alignment horizontal="justify" vertical="top" wrapText="1"/>
      <protection locked="0"/>
    </xf>
    <xf numFmtId="0" fontId="18" fillId="0" borderId="2" xfId="0" applyFont="1" applyBorder="1" applyAlignment="1" applyProtection="1">
      <alignment horizontal="justify" vertical="top" wrapText="1"/>
      <protection locked="0"/>
    </xf>
    <xf numFmtId="0" fontId="0" fillId="0" borderId="2" xfId="0" applyBorder="1" applyAlignment="1">
      <alignment horizontal="justify" vertical="top" wrapText="1"/>
    </xf>
    <xf numFmtId="0" fontId="0" fillId="0" borderId="19" xfId="0" applyBorder="1" applyAlignment="1">
      <alignment horizontal="justify" vertical="center" wrapText="1"/>
    </xf>
    <xf numFmtId="0" fontId="0" fillId="0" borderId="2" xfId="0" applyBorder="1" applyAlignment="1">
      <alignment wrapText="1"/>
    </xf>
    <xf numFmtId="164" fontId="51" fillId="15" borderId="0" xfId="0" applyNumberFormat="1" applyFont="1" applyFill="1" applyAlignment="1" applyProtection="1">
      <alignment horizontal="center" vertical="center" wrapText="1"/>
      <protection locked="0"/>
    </xf>
    <xf numFmtId="0" fontId="51"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8" fillId="0" borderId="0" xfId="0" applyFont="1" applyAlignment="1">
      <alignment horizontal="center"/>
    </xf>
    <xf numFmtId="0" fontId="51" fillId="15" borderId="0" xfId="0" applyFont="1" applyFill="1" applyAlignment="1" applyProtection="1">
      <alignment horizontal="center" vertical="center"/>
      <protection locked="0"/>
    </xf>
    <xf numFmtId="0" fontId="51" fillId="3" borderId="0" xfId="0" applyFont="1" applyFill="1" applyAlignment="1">
      <alignment horizontal="center"/>
    </xf>
    <xf numFmtId="0" fontId="48" fillId="3" borderId="66" xfId="0" applyFont="1" applyFill="1" applyBorder="1" applyAlignment="1">
      <alignment horizontal="left" vertical="top" wrapText="1"/>
    </xf>
    <xf numFmtId="0" fontId="48" fillId="3" borderId="68" xfId="0" applyFont="1" applyFill="1" applyBorder="1" applyAlignment="1">
      <alignment horizontal="left" vertical="top" wrapText="1"/>
    </xf>
    <xf numFmtId="0" fontId="48" fillId="3" borderId="69" xfId="0" applyFont="1" applyFill="1" applyBorder="1" applyAlignment="1">
      <alignment horizontal="left" vertical="top" wrapText="1"/>
    </xf>
    <xf numFmtId="0" fontId="48" fillId="3" borderId="7"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8" xfId="0" applyFont="1" applyFill="1" applyBorder="1" applyAlignment="1">
      <alignment horizontal="left" vertical="top" wrapText="1"/>
    </xf>
    <xf numFmtId="0" fontId="48" fillId="3" borderId="14" xfId="0" applyFont="1" applyFill="1" applyBorder="1" applyAlignment="1">
      <alignment horizontal="left" vertical="top" wrapText="1"/>
    </xf>
    <xf numFmtId="0" fontId="48" fillId="3" borderId="15" xfId="0" applyFont="1" applyFill="1" applyBorder="1" applyAlignment="1">
      <alignment horizontal="left" vertical="top" wrapText="1"/>
    </xf>
    <xf numFmtId="0" fontId="48" fillId="3" borderId="16" xfId="0" applyFont="1" applyFill="1" applyBorder="1" applyAlignment="1">
      <alignment horizontal="left" vertical="top" wrapText="1"/>
    </xf>
    <xf numFmtId="0" fontId="67" fillId="19" borderId="102" xfId="0" applyFont="1" applyFill="1" applyBorder="1" applyAlignment="1">
      <alignment horizontal="center" vertical="center" wrapText="1" readingOrder="1"/>
    </xf>
    <xf numFmtId="0" fontId="66" fillId="3" borderId="102" xfId="0" applyFont="1" applyFill="1" applyBorder="1" applyAlignment="1">
      <alignment horizontal="center" vertical="center" wrapText="1" readingOrder="1"/>
    </xf>
    <xf numFmtId="0" fontId="66" fillId="0" borderId="102" xfId="0" applyFont="1" applyBorder="1" applyAlignment="1">
      <alignment horizontal="left" vertical="center" wrapText="1" readingOrder="1"/>
    </xf>
    <xf numFmtId="0" fontId="66" fillId="0" borderId="102" xfId="0" applyFont="1" applyBorder="1" applyAlignment="1">
      <alignment horizontal="center" vertical="center" wrapText="1" readingOrder="1"/>
    </xf>
    <xf numFmtId="0" fontId="66" fillId="20" borderId="99" xfId="0" applyFont="1" applyFill="1" applyBorder="1" applyAlignment="1" applyProtection="1">
      <alignment horizontal="center" vertical="center"/>
      <protection locked="0"/>
    </xf>
    <xf numFmtId="0" fontId="63" fillId="0" borderId="0" xfId="0" applyFont="1" applyAlignment="1" applyProtection="1">
      <alignment horizontal="center" vertical="center" wrapText="1"/>
      <protection locked="0"/>
    </xf>
    <xf numFmtId="0" fontId="65" fillId="5" borderId="100" xfId="0" applyFont="1" applyFill="1" applyBorder="1" applyAlignment="1" applyProtection="1">
      <alignment horizontal="center" vertical="center" wrapText="1"/>
      <protection locked="0"/>
    </xf>
    <xf numFmtId="0" fontId="65" fillId="5" borderId="101" xfId="0" applyFont="1" applyFill="1" applyBorder="1" applyAlignment="1" applyProtection="1">
      <alignment horizontal="center" vertical="center" wrapText="1"/>
      <protection locked="0"/>
    </xf>
    <xf numFmtId="0" fontId="65" fillId="5" borderId="99" xfId="0" applyFont="1" applyFill="1" applyBorder="1" applyAlignment="1" applyProtection="1">
      <alignment horizontal="center" vertical="center"/>
      <protection locked="0"/>
    </xf>
    <xf numFmtId="0" fontId="64" fillId="5" borderId="99" xfId="0" applyFont="1" applyFill="1" applyBorder="1" applyAlignment="1" applyProtection="1">
      <alignment horizontal="center" vertical="center"/>
      <protection locked="0"/>
    </xf>
    <xf numFmtId="0" fontId="66" fillId="0" borderId="99" xfId="0" applyFont="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62"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left" vertical="center" wrapText="1"/>
      <protection locked="0"/>
    </xf>
    <xf numFmtId="0" fontId="66" fillId="0" borderId="103" xfId="0" applyFont="1" applyBorder="1" applyAlignment="1">
      <alignment horizontal="center" vertical="center" wrapText="1" readingOrder="1"/>
    </xf>
    <xf numFmtId="0" fontId="66" fillId="0" borderId="105" xfId="0" applyFont="1" applyBorder="1" applyAlignment="1">
      <alignment horizontal="center" vertical="center" wrapText="1" readingOrder="1"/>
    </xf>
    <xf numFmtId="0" fontId="66" fillId="0" borderId="104" xfId="0" applyFont="1" applyBorder="1" applyAlignment="1">
      <alignment horizontal="center" vertical="center" wrapText="1" readingOrder="1"/>
    </xf>
    <xf numFmtId="0" fontId="72" fillId="19" borderId="99" xfId="0" applyFont="1" applyFill="1" applyBorder="1" applyAlignment="1">
      <alignment horizontal="center"/>
    </xf>
    <xf numFmtId="0" fontId="70" fillId="0" borderId="0" xfId="0" applyFont="1" applyAlignment="1">
      <alignment horizontal="center" vertical="center" wrapText="1"/>
    </xf>
    <xf numFmtId="0" fontId="73" fillId="20" borderId="99" xfId="0" applyFont="1" applyFill="1" applyBorder="1" applyAlignment="1">
      <alignment horizontal="center" vertical="center" wrapText="1"/>
    </xf>
    <xf numFmtId="0" fontId="73" fillId="20" borderId="99"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8" fillId="0" borderId="0" xfId="0" applyFont="1" applyAlignment="1">
      <alignment horizontal="left" vertical="center" wrapText="1"/>
    </xf>
    <xf numFmtId="0" fontId="48" fillId="0" borderId="8" xfId="0" applyFont="1" applyBorder="1" applyAlignment="1">
      <alignment horizontal="left" vertical="center"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8" fillId="3" borderId="5" xfId="1" quotePrefix="1" applyFont="1" applyFill="1" applyBorder="1" applyAlignment="1">
      <alignment horizontal="left" vertical="top" wrapText="1"/>
    </xf>
    <xf numFmtId="0" fontId="58"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0" fillId="0" borderId="19" xfId="0" applyBorder="1" applyAlignment="1">
      <alignment horizontal="center"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3" fillId="4" borderId="35" xfId="0" applyFont="1" applyFill="1" applyBorder="1" applyAlignment="1">
      <alignment horizontal="center" vertical="center" wrapText="1"/>
    </xf>
    <xf numFmtId="9" fontId="0" fillId="0" borderId="19" xfId="4" applyFont="1" applyBorder="1" applyAlignment="1">
      <alignment horizontal="center" vertical="center" wrapText="1"/>
    </xf>
    <xf numFmtId="0" fontId="20" fillId="0" borderId="19" xfId="0" applyFont="1" applyBorder="1" applyAlignment="1">
      <alignment horizontal="center" vertical="center" wrapText="1"/>
    </xf>
    <xf numFmtId="0" fontId="50" fillId="0" borderId="31"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0" fillId="0" borderId="81" xfId="0"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9" fillId="10" borderId="0" xfId="0" applyFont="1" applyFill="1" applyAlignment="1">
      <alignment horizontal="center" vertical="center" wrapText="1"/>
    </xf>
    <xf numFmtId="0" fontId="49" fillId="0" borderId="0" xfId="0" applyFont="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0" fontId="0" fillId="0" borderId="28" xfId="0" applyBorder="1" applyAlignment="1">
      <alignment horizontal="center" vertical="center" wrapText="1"/>
    </xf>
    <xf numFmtId="2" fontId="0" fillId="0" borderId="40" xfId="3" applyNumberFormat="1" applyFont="1" applyBorder="1" applyAlignment="1">
      <alignment horizontal="center" vertical="center" wrapText="1"/>
    </xf>
    <xf numFmtId="2" fontId="0" fillId="0" borderId="24" xfId="3" applyNumberFormat="1" applyFont="1"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0" fillId="0" borderId="33" xfId="0" applyBorder="1" applyAlignment="1">
      <alignment horizontal="center" vertical="center" wrapText="1"/>
    </xf>
    <xf numFmtId="0" fontId="0" fillId="0" borderId="28" xfId="0" applyBorder="1" applyAlignment="1">
      <alignment horizontal="left" vertical="center" wrapText="1"/>
    </xf>
    <xf numFmtId="0" fontId="0" fillId="0" borderId="19" xfId="0" applyBorder="1" applyAlignment="1">
      <alignment horizontal="left"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21" fillId="4" borderId="0" xfId="0" applyFont="1" applyFill="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0" fillId="11" borderId="77" xfId="0" applyFill="1" applyBorder="1" applyAlignment="1">
      <alignment horizontal="center" vertical="center" wrapText="1"/>
    </xf>
    <xf numFmtId="0" fontId="0" fillId="0" borderId="2" xfId="0" applyBorder="1" applyAlignment="1">
      <alignment horizontal="center" vertical="center"/>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9" fontId="0" fillId="0" borderId="40" xfId="0" applyNumberFormat="1" applyBorder="1" applyAlignment="1">
      <alignment horizontal="center" vertical="center" wrapText="1"/>
    </xf>
    <xf numFmtId="0" fontId="0" fillId="0" borderId="77" xfId="0"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64" xfId="0" applyFont="1" applyBorder="1" applyAlignment="1">
      <alignment horizontal="center" vertical="center" wrapText="1"/>
    </xf>
    <xf numFmtId="0" fontId="12" fillId="0" borderId="2" xfId="0" applyFont="1" applyBorder="1" applyAlignment="1" applyProtection="1">
      <alignment horizontal="center" vertical="center"/>
      <protection locked="0"/>
    </xf>
    <xf numFmtId="0" fontId="12" fillId="0" borderId="2" xfId="0" applyFont="1" applyBorder="1" applyAlignment="1">
      <alignment horizontal="center" vertical="center" wrapText="1"/>
    </xf>
    <xf numFmtId="1" fontId="28" fillId="0" borderId="79"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0" fontId="12" fillId="0" borderId="109" xfId="0" applyFont="1" applyBorder="1" applyAlignment="1">
      <alignment horizontal="center" vertical="center" wrapText="1"/>
    </xf>
    <xf numFmtId="0" fontId="12" fillId="0" borderId="11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wrapText="1"/>
    </xf>
    <xf numFmtId="0" fontId="12" fillId="0" borderId="31" xfId="0" applyFont="1" applyBorder="1" applyAlignment="1">
      <alignment horizontal="center" vertical="center"/>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2" borderId="10" xfId="0"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984">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22" zoomScale="90" zoomScaleNormal="90" workbookViewId="0">
      <selection activeCell="J4" sqref="J4"/>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01"/>
      <c r="B1" s="301"/>
      <c r="C1" s="301"/>
      <c r="D1" s="301"/>
      <c r="E1" s="301"/>
      <c r="F1" s="301"/>
    </row>
    <row r="2" spans="1:9">
      <c r="C2"/>
    </row>
    <row r="4" spans="1:9" ht="33.75">
      <c r="A4" s="302" t="s">
        <v>0</v>
      </c>
      <c r="B4" s="302"/>
      <c r="C4" s="302"/>
      <c r="D4" s="302"/>
      <c r="E4" s="302"/>
      <c r="F4" s="302"/>
      <c r="G4" s="302"/>
      <c r="H4" s="302"/>
      <c r="I4" s="302"/>
    </row>
    <row r="5" spans="1:9">
      <c r="A5" s="146"/>
      <c r="B5" s="146"/>
      <c r="C5" s="150"/>
      <c r="D5" s="146"/>
      <c r="E5" s="146"/>
      <c r="F5" s="146"/>
      <c r="G5" s="146"/>
      <c r="H5" s="146"/>
      <c r="I5" s="146"/>
    </row>
    <row r="6" spans="1:9" s="6" customFormat="1" ht="81.75" customHeight="1">
      <c r="A6" s="151" t="s">
        <v>1</v>
      </c>
      <c r="B6" s="300" t="s">
        <v>2</v>
      </c>
      <c r="C6" s="303"/>
      <c r="D6" s="303"/>
      <c r="E6" s="303"/>
      <c r="F6" s="303"/>
      <c r="G6" s="303"/>
      <c r="H6" s="303"/>
      <c r="I6" s="303"/>
    </row>
    <row r="7" spans="1:9" s="6" customFormat="1" ht="17.100000000000001" customHeight="1">
      <c r="A7" s="147"/>
      <c r="B7" s="148"/>
      <c r="C7" s="148"/>
      <c r="D7" s="147"/>
      <c r="E7" s="149"/>
      <c r="F7" s="146"/>
      <c r="G7" s="146"/>
      <c r="H7" s="146"/>
      <c r="I7" s="146"/>
    </row>
    <row r="8" spans="1:9" s="6" customFormat="1" ht="84" customHeight="1">
      <c r="A8" s="151" t="s">
        <v>3</v>
      </c>
      <c r="B8" s="152" t="s">
        <v>4</v>
      </c>
      <c r="C8" s="300" t="s">
        <v>5</v>
      </c>
      <c r="D8" s="300"/>
      <c r="E8" s="300"/>
      <c r="F8" s="300"/>
      <c r="G8" s="300"/>
      <c r="H8" s="300"/>
      <c r="I8" s="300"/>
    </row>
    <row r="9" spans="1:9" ht="32.25" customHeight="1">
      <c r="A9" s="153"/>
      <c r="B9" s="146"/>
      <c r="C9" s="150"/>
      <c r="D9" s="146"/>
      <c r="E9" s="146"/>
      <c r="F9" s="146"/>
      <c r="G9" s="146"/>
      <c r="H9" s="146"/>
      <c r="I9" s="146"/>
    </row>
    <row r="10" spans="1:9" ht="39.75" customHeight="1">
      <c r="A10" s="154" t="s">
        <v>6</v>
      </c>
      <c r="B10" s="300" t="s">
        <v>7</v>
      </c>
      <c r="C10" s="300"/>
      <c r="D10" s="300"/>
      <c r="E10" s="300"/>
      <c r="F10" s="300"/>
      <c r="G10" s="300"/>
      <c r="H10" s="300"/>
      <c r="I10" s="300"/>
    </row>
    <row r="11" spans="1:9" s="6" customFormat="1" ht="39.75" customHeight="1">
      <c r="A11" s="154" t="s">
        <v>8</v>
      </c>
      <c r="B11" s="300"/>
      <c r="C11" s="300"/>
      <c r="D11" s="300"/>
      <c r="E11" s="300"/>
      <c r="F11" s="300"/>
      <c r="G11" s="300"/>
      <c r="H11" s="300"/>
      <c r="I11" s="300"/>
    </row>
    <row r="12" spans="1:9" s="6" customFormat="1" ht="39.75" customHeight="1">
      <c r="A12" s="154" t="s">
        <v>9</v>
      </c>
      <c r="B12" s="300"/>
      <c r="C12" s="300"/>
      <c r="D12" s="300"/>
      <c r="E12" s="300"/>
      <c r="F12" s="300"/>
      <c r="G12" s="300"/>
      <c r="H12" s="300"/>
      <c r="I12" s="300"/>
    </row>
    <row r="13" spans="1:9" s="6" customFormat="1" ht="39.75" customHeight="1">
      <c r="A13" s="151" t="s">
        <v>10</v>
      </c>
      <c r="B13" s="300"/>
      <c r="C13" s="300"/>
      <c r="D13" s="300"/>
      <c r="E13" s="300"/>
      <c r="F13" s="300"/>
      <c r="G13" s="300"/>
      <c r="H13" s="300"/>
      <c r="I13" s="300"/>
    </row>
    <row r="14" spans="1:9">
      <c r="A14" s="146"/>
      <c r="B14" s="146"/>
      <c r="C14" s="150"/>
      <c r="D14" s="146"/>
      <c r="E14" s="146"/>
      <c r="F14" s="146"/>
      <c r="G14" s="146"/>
      <c r="H14" s="146"/>
      <c r="I14" s="146"/>
    </row>
    <row r="15" spans="1:9" s="6" customFormat="1" ht="54.75" customHeight="1">
      <c r="A15" s="151" t="s">
        <v>11</v>
      </c>
      <c r="B15" s="299"/>
      <c r="C15" s="299"/>
      <c r="D15" s="299"/>
      <c r="E15" s="299"/>
      <c r="F15" s="299"/>
      <c r="G15" s="299"/>
      <c r="H15" s="299"/>
      <c r="I15" s="299"/>
    </row>
    <row r="16" spans="1:9">
      <c r="A16" s="146"/>
      <c r="B16" s="146"/>
      <c r="C16" s="150"/>
      <c r="D16" s="146"/>
      <c r="E16" s="146"/>
      <c r="F16" s="146"/>
      <c r="G16" s="146"/>
      <c r="H16" s="146"/>
      <c r="I16" s="146"/>
    </row>
    <row r="17" spans="1:9">
      <c r="A17" s="146"/>
      <c r="B17" s="146"/>
      <c r="C17" s="150"/>
      <c r="D17" s="146"/>
      <c r="E17" s="146"/>
      <c r="F17" s="146"/>
      <c r="G17" s="146"/>
      <c r="H17" s="146"/>
      <c r="I17" s="146"/>
    </row>
    <row r="18" spans="1:9" ht="15.75" thickBot="1"/>
    <row r="19" spans="1:9" ht="15.75" customHeight="1">
      <c r="B19" s="188" t="s">
        <v>12</v>
      </c>
      <c r="C19" s="189" t="s">
        <v>13</v>
      </c>
      <c r="D19" s="189" t="s">
        <v>14</v>
      </c>
      <c r="E19" s="189" t="s">
        <v>15</v>
      </c>
    </row>
    <row r="20" spans="1:9" ht="15.75" customHeight="1" thickBot="1">
      <c r="B20" s="190" t="s">
        <v>16</v>
      </c>
      <c r="C20" s="191" t="s">
        <v>17</v>
      </c>
      <c r="D20" s="191" t="s">
        <v>18</v>
      </c>
      <c r="E20" s="191" t="s">
        <v>19</v>
      </c>
    </row>
    <row r="21" spans="1:9" ht="15.75" customHeight="1">
      <c r="B21" s="192" t="s">
        <v>20</v>
      </c>
      <c r="C21" s="193" t="s">
        <v>11</v>
      </c>
      <c r="D21" s="193" t="s">
        <v>11</v>
      </c>
      <c r="E21" s="193" t="s">
        <v>11</v>
      </c>
    </row>
    <row r="22" spans="1:9" ht="15.75" customHeight="1" thickBot="1">
      <c r="B22" s="190">
        <v>1</v>
      </c>
      <c r="C22" s="194">
        <v>45243</v>
      </c>
      <c r="D22" s="194">
        <v>45272</v>
      </c>
      <c r="E22" s="194">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K11" sqref="K11:P11"/>
    </sheetView>
  </sheetViews>
  <sheetFormatPr baseColWidth="10" defaultColWidth="11.42578125" defaultRowHeight="15"/>
  <cols>
    <col min="1" max="1" width="3.85546875" style="1" customWidth="1"/>
    <col min="2" max="2" width="6.85546875" style="1" customWidth="1"/>
    <col min="3" max="3" width="11.42578125" style="1" customWidth="1"/>
    <col min="4" max="4" width="29.85546875" style="1" customWidth="1"/>
    <col min="5" max="9" width="25.140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9" width="20.85546875" style="1" customWidth="1"/>
    <col min="20" max="20" width="11.42578125" style="1"/>
    <col min="21" max="21" width="17.5703125" style="1" customWidth="1"/>
    <col min="22" max="16384" width="11.42578125" style="1"/>
  </cols>
  <sheetData>
    <row r="2" spans="2:19" ht="15.75" thickBot="1"/>
    <row r="3" spans="2:19">
      <c r="B3" s="77"/>
      <c r="C3" s="78"/>
      <c r="D3" s="78"/>
      <c r="E3" s="78"/>
      <c r="F3" s="78"/>
      <c r="G3" s="78"/>
      <c r="H3" s="78"/>
      <c r="I3" s="79"/>
    </row>
    <row r="4" spans="2:19">
      <c r="B4" s="518" t="s">
        <v>424</v>
      </c>
      <c r="C4" s="519"/>
      <c r="D4" s="519"/>
      <c r="E4" s="520" t="s">
        <v>425</v>
      </c>
      <c r="F4" s="520"/>
      <c r="G4" s="520"/>
      <c r="H4" s="520"/>
      <c r="I4" s="521"/>
      <c r="Q4" s="522" t="s">
        <v>426</v>
      </c>
      <c r="R4" s="522"/>
    </row>
    <row r="5" spans="2:19">
      <c r="B5" s="518"/>
      <c r="C5" s="519"/>
      <c r="D5" s="519"/>
      <c r="E5" s="520"/>
      <c r="F5" s="520"/>
      <c r="G5" s="520"/>
      <c r="H5" s="520"/>
      <c r="I5" s="521"/>
      <c r="Q5" s="522"/>
      <c r="R5" s="522"/>
    </row>
    <row r="6" spans="2:19">
      <c r="B6" s="518"/>
      <c r="C6" s="519"/>
      <c r="D6" s="519"/>
      <c r="E6" s="520"/>
      <c r="F6" s="520"/>
      <c r="G6" s="520"/>
      <c r="H6" s="520"/>
      <c r="I6" s="521"/>
      <c r="Q6" s="522"/>
      <c r="R6" s="522"/>
    </row>
    <row r="7" spans="2:19" ht="15.75" thickBot="1">
      <c r="B7" s="80"/>
      <c r="I7" s="81"/>
    </row>
    <row r="8" spans="2:19" ht="62.25" customHeight="1" thickBot="1">
      <c r="B8" s="523" t="s">
        <v>371</v>
      </c>
      <c r="C8" s="524"/>
      <c r="D8" s="42" t="s">
        <v>427</v>
      </c>
      <c r="E8" s="43">
        <v>5</v>
      </c>
      <c r="F8" s="43">
        <v>10</v>
      </c>
      <c r="G8" s="43">
        <v>15</v>
      </c>
      <c r="H8" s="43">
        <v>20</v>
      </c>
      <c r="I8" s="82">
        <v>25</v>
      </c>
      <c r="K8" s="525" t="s">
        <v>428</v>
      </c>
      <c r="L8" s="526"/>
      <c r="M8" s="526"/>
      <c r="N8" s="526"/>
      <c r="O8" s="526"/>
      <c r="P8" s="527"/>
      <c r="Q8" s="528" t="s">
        <v>429</v>
      </c>
      <c r="R8" s="528"/>
      <c r="S8" s="9" t="s">
        <v>430</v>
      </c>
    </row>
    <row r="9" spans="2:19" ht="62.25" customHeight="1" thickBot="1">
      <c r="B9" s="523"/>
      <c r="C9" s="524"/>
      <c r="D9" s="42" t="s">
        <v>431</v>
      </c>
      <c r="E9" s="44">
        <v>4</v>
      </c>
      <c r="F9" s="44">
        <v>8</v>
      </c>
      <c r="G9" s="43">
        <v>12</v>
      </c>
      <c r="H9" s="43">
        <v>16</v>
      </c>
      <c r="I9" s="82">
        <v>20</v>
      </c>
      <c r="K9" s="529" t="s">
        <v>432</v>
      </c>
      <c r="L9" s="530"/>
      <c r="M9" s="530"/>
      <c r="N9" s="530"/>
      <c r="O9" s="530"/>
      <c r="P9" s="530"/>
      <c r="Q9" s="531" t="s">
        <v>433</v>
      </c>
      <c r="R9" s="532"/>
      <c r="S9" s="9" t="s">
        <v>434</v>
      </c>
    </row>
    <row r="10" spans="2:19" ht="62.25" customHeight="1" thickBot="1">
      <c r="B10" s="523"/>
      <c r="C10" s="524"/>
      <c r="D10" s="42" t="s">
        <v>435</v>
      </c>
      <c r="E10" s="44">
        <v>3</v>
      </c>
      <c r="F10" s="44">
        <v>6</v>
      </c>
      <c r="G10" s="44">
        <v>9</v>
      </c>
      <c r="H10" s="43">
        <v>12</v>
      </c>
      <c r="I10" s="82">
        <v>15</v>
      </c>
      <c r="K10" s="533" t="s">
        <v>395</v>
      </c>
      <c r="L10" s="534"/>
      <c r="M10" s="534"/>
      <c r="N10" s="534"/>
      <c r="O10" s="534"/>
      <c r="P10" s="534"/>
      <c r="Q10" s="528" t="s">
        <v>436</v>
      </c>
      <c r="R10" s="528"/>
      <c r="S10" s="9" t="s">
        <v>437</v>
      </c>
    </row>
    <row r="11" spans="2:19" ht="62.25" customHeight="1">
      <c r="B11" s="523"/>
      <c r="C11" s="524"/>
      <c r="D11" s="42" t="s">
        <v>438</v>
      </c>
      <c r="E11" s="45">
        <v>2</v>
      </c>
      <c r="F11" s="44">
        <v>4</v>
      </c>
      <c r="G11" s="44">
        <v>6</v>
      </c>
      <c r="H11" s="43">
        <v>8</v>
      </c>
      <c r="I11" s="82">
        <v>10</v>
      </c>
      <c r="K11" s="535" t="s">
        <v>439</v>
      </c>
      <c r="L11" s="536"/>
      <c r="M11" s="536"/>
      <c r="N11" s="536"/>
      <c r="O11" s="536"/>
      <c r="P11" s="536"/>
      <c r="Q11" s="528" t="s">
        <v>368</v>
      </c>
      <c r="R11" s="537"/>
      <c r="S11" s="9" t="s">
        <v>368</v>
      </c>
    </row>
    <row r="12" spans="2:19" ht="62.25" customHeight="1">
      <c r="B12" s="523"/>
      <c r="C12" s="524"/>
      <c r="D12" s="42" t="s">
        <v>440</v>
      </c>
      <c r="E12" s="45">
        <v>1</v>
      </c>
      <c r="F12" s="45">
        <v>2</v>
      </c>
      <c r="G12" s="44">
        <v>3</v>
      </c>
      <c r="H12" s="43">
        <v>4</v>
      </c>
      <c r="I12" s="82">
        <v>5</v>
      </c>
    </row>
    <row r="13" spans="2:19" ht="62.25" customHeight="1" thickBot="1">
      <c r="B13" s="83"/>
      <c r="C13" s="516" t="s">
        <v>441</v>
      </c>
      <c r="D13" s="517"/>
      <c r="E13" s="84" t="s">
        <v>442</v>
      </c>
      <c r="F13" s="84" t="s">
        <v>443</v>
      </c>
      <c r="G13" s="84" t="s">
        <v>444</v>
      </c>
      <c r="H13" s="84" t="s">
        <v>445</v>
      </c>
      <c r="I13" s="85" t="s">
        <v>446</v>
      </c>
    </row>
    <row r="17" spans="4:6">
      <c r="D17" s="9"/>
      <c r="E17" s="9"/>
      <c r="F17" s="9"/>
    </row>
    <row r="18" spans="4:6" ht="15.75">
      <c r="D18" s="14" t="s">
        <v>447</v>
      </c>
      <c r="E18" s="86" t="s">
        <v>439</v>
      </c>
      <c r="F18" s="86">
        <v>1</v>
      </c>
    </row>
    <row r="19" spans="4:6">
      <c r="D19" s="14" t="s">
        <v>448</v>
      </c>
      <c r="E19" s="14" t="s">
        <v>439</v>
      </c>
      <c r="F19" s="14">
        <v>2</v>
      </c>
    </row>
    <row r="20" spans="4:6">
      <c r="D20" s="14" t="s">
        <v>449</v>
      </c>
      <c r="E20" s="14" t="s">
        <v>395</v>
      </c>
      <c r="F20" s="14">
        <v>2</v>
      </c>
    </row>
    <row r="21" spans="4:6">
      <c r="D21" s="14" t="s">
        <v>450</v>
      </c>
      <c r="E21" s="14" t="s">
        <v>451</v>
      </c>
      <c r="F21" s="14">
        <v>3</v>
      </c>
    </row>
    <row r="22" spans="4:6">
      <c r="D22" s="14" t="s">
        <v>452</v>
      </c>
      <c r="E22" s="14" t="s">
        <v>428</v>
      </c>
      <c r="F22" s="14">
        <v>4</v>
      </c>
    </row>
    <row r="23" spans="4:6">
      <c r="D23" s="14" t="s">
        <v>453</v>
      </c>
      <c r="E23" s="14" t="s">
        <v>439</v>
      </c>
      <c r="F23" s="14">
        <v>1</v>
      </c>
    </row>
    <row r="24" spans="4:6">
      <c r="D24" s="14" t="s">
        <v>454</v>
      </c>
      <c r="E24" s="14" t="s">
        <v>395</v>
      </c>
      <c r="F24" s="14">
        <v>2</v>
      </c>
    </row>
    <row r="25" spans="4:6">
      <c r="D25" s="14" t="s">
        <v>455</v>
      </c>
      <c r="E25" s="14" t="s">
        <v>395</v>
      </c>
      <c r="F25" s="14">
        <v>2</v>
      </c>
    </row>
    <row r="26" spans="4:6">
      <c r="D26" s="14" t="s">
        <v>456</v>
      </c>
      <c r="E26" s="14" t="s">
        <v>432</v>
      </c>
      <c r="F26" s="14">
        <v>3</v>
      </c>
    </row>
    <row r="27" spans="4:6">
      <c r="D27" s="14" t="s">
        <v>457</v>
      </c>
      <c r="E27" s="14" t="s">
        <v>428</v>
      </c>
      <c r="F27" s="14">
        <v>4</v>
      </c>
    </row>
    <row r="28" spans="4:6">
      <c r="D28" s="14" t="s">
        <v>458</v>
      </c>
      <c r="E28" s="14" t="s">
        <v>395</v>
      </c>
      <c r="F28" s="14">
        <v>2</v>
      </c>
    </row>
    <row r="29" spans="4:6">
      <c r="D29" s="14" t="s">
        <v>459</v>
      </c>
      <c r="E29" s="14" t="s">
        <v>395</v>
      </c>
      <c r="F29" s="14">
        <v>2</v>
      </c>
    </row>
    <row r="30" spans="4:6">
      <c r="D30" s="14" t="s">
        <v>460</v>
      </c>
      <c r="E30" s="14" t="s">
        <v>395</v>
      </c>
      <c r="F30" s="14">
        <v>2</v>
      </c>
    </row>
    <row r="31" spans="4:6">
      <c r="D31" s="14" t="s">
        <v>461</v>
      </c>
      <c r="E31" s="14" t="s">
        <v>432</v>
      </c>
      <c r="F31" s="14">
        <v>3</v>
      </c>
    </row>
    <row r="32" spans="4:6">
      <c r="D32" s="14" t="s">
        <v>462</v>
      </c>
      <c r="E32" s="14" t="s">
        <v>428</v>
      </c>
      <c r="F32" s="14">
        <v>4</v>
      </c>
    </row>
    <row r="33" spans="4:6">
      <c r="D33" s="14" t="s">
        <v>463</v>
      </c>
      <c r="E33" s="14" t="s">
        <v>395</v>
      </c>
      <c r="F33" s="14">
        <v>2</v>
      </c>
    </row>
    <row r="34" spans="4:6">
      <c r="D34" s="14" t="s">
        <v>464</v>
      </c>
      <c r="E34" s="14" t="s">
        <v>395</v>
      </c>
      <c r="F34" s="14">
        <v>2</v>
      </c>
    </row>
    <row r="35" spans="4:6">
      <c r="D35" s="14" t="s">
        <v>465</v>
      </c>
      <c r="E35" s="14" t="s">
        <v>432</v>
      </c>
      <c r="F35" s="14">
        <v>3</v>
      </c>
    </row>
    <row r="36" spans="4:6">
      <c r="D36" s="14" t="s">
        <v>466</v>
      </c>
      <c r="E36" s="14" t="s">
        <v>432</v>
      </c>
      <c r="F36" s="14">
        <v>3</v>
      </c>
    </row>
    <row r="37" spans="4:6">
      <c r="D37" s="14" t="s">
        <v>467</v>
      </c>
      <c r="E37" s="14" t="s">
        <v>428</v>
      </c>
      <c r="F37" s="14">
        <v>4</v>
      </c>
    </row>
    <row r="38" spans="4:6">
      <c r="D38" s="14" t="s">
        <v>468</v>
      </c>
      <c r="E38" s="14" t="s">
        <v>432</v>
      </c>
      <c r="F38" s="14">
        <v>3</v>
      </c>
    </row>
    <row r="39" spans="4:6">
      <c r="D39" s="14" t="s">
        <v>469</v>
      </c>
      <c r="E39" s="14" t="s">
        <v>432</v>
      </c>
      <c r="F39" s="14">
        <v>3</v>
      </c>
    </row>
    <row r="40" spans="4:6">
      <c r="D40" s="14" t="s">
        <v>470</v>
      </c>
      <c r="E40" s="14" t="s">
        <v>432</v>
      </c>
      <c r="F40" s="14">
        <v>3</v>
      </c>
    </row>
    <row r="41" spans="4:6">
      <c r="D41" s="14" t="s">
        <v>471</v>
      </c>
      <c r="E41" s="14" t="s">
        <v>432</v>
      </c>
      <c r="F41" s="14">
        <v>3</v>
      </c>
    </row>
    <row r="42" spans="4:6">
      <c r="D42" s="14" t="s">
        <v>472</v>
      </c>
      <c r="E42" s="14" t="s">
        <v>428</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tabSelected="1" topLeftCell="F7" zoomScale="80" zoomScaleNormal="80" workbookViewId="0">
      <selection activeCell="M9" sqref="M9:M1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2"/>
      <c r="D1" s="552"/>
      <c r="E1" s="552"/>
      <c r="F1" s="552"/>
      <c r="G1" s="552"/>
      <c r="H1" s="552"/>
      <c r="I1" s="552"/>
      <c r="J1" s="552"/>
      <c r="K1" s="552"/>
      <c r="L1" s="553"/>
      <c r="M1" s="554"/>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6"/>
      <c r="B2" s="276"/>
      <c r="C2" s="552"/>
      <c r="D2" s="552"/>
      <c r="E2" s="552"/>
      <c r="F2" s="552"/>
      <c r="G2" s="552"/>
      <c r="H2" s="552"/>
      <c r="I2" s="552"/>
      <c r="J2" s="552"/>
      <c r="K2" s="552"/>
      <c r="L2" s="553"/>
      <c r="M2" s="554"/>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08" t="s">
        <v>266</v>
      </c>
      <c r="B3" s="408"/>
      <c r="C3" s="507" t="s">
        <v>5</v>
      </c>
      <c r="D3" s="507"/>
      <c r="E3" s="507"/>
      <c r="F3" s="507"/>
      <c r="G3" s="507"/>
      <c r="H3" s="507"/>
      <c r="I3" s="507"/>
      <c r="J3" s="507"/>
      <c r="K3" s="507"/>
      <c r="L3" s="507"/>
      <c r="M3" s="507"/>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08" t="s">
        <v>267</v>
      </c>
      <c r="B4" s="408"/>
      <c r="C4" s="506" t="s">
        <v>473</v>
      </c>
      <c r="D4" s="506"/>
      <c r="E4" s="506"/>
      <c r="F4" s="506"/>
      <c r="G4" s="506"/>
      <c r="H4" s="506"/>
      <c r="I4" s="506"/>
      <c r="J4" s="506"/>
      <c r="K4" s="506"/>
      <c r="L4" s="506"/>
      <c r="M4" s="506"/>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08" t="s">
        <v>269</v>
      </c>
      <c r="B5" s="408"/>
      <c r="C5" s="436" t="s">
        <v>270</v>
      </c>
      <c r="D5" s="574"/>
      <c r="E5" s="574"/>
      <c r="F5" s="574"/>
      <c r="G5" s="574"/>
      <c r="H5" s="574"/>
      <c r="I5" s="574"/>
      <c r="J5" s="574"/>
      <c r="K5" s="574"/>
      <c r="L5" s="574"/>
      <c r="M5" s="57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69" t="s">
        <v>474</v>
      </c>
      <c r="B6" s="570"/>
      <c r="C6" s="571"/>
      <c r="D6" s="572" t="s">
        <v>475</v>
      </c>
      <c r="E6" s="572"/>
      <c r="F6" s="572"/>
      <c r="G6" s="573" t="s">
        <v>476</v>
      </c>
      <c r="H6" s="564" t="s">
        <v>477</v>
      </c>
      <c r="I6" s="566" t="s">
        <v>478</v>
      </c>
      <c r="J6" s="567"/>
      <c r="K6" s="566" t="s">
        <v>479</v>
      </c>
      <c r="L6" s="567"/>
      <c r="M6" s="568"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73"/>
      <c r="H7" s="565"/>
      <c r="I7" s="21" t="s">
        <v>483</v>
      </c>
      <c r="J7" s="21" t="s">
        <v>484</v>
      </c>
      <c r="K7" s="21" t="s">
        <v>485</v>
      </c>
      <c r="L7" s="21" t="s">
        <v>486</v>
      </c>
      <c r="M7" s="568"/>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5"/>
      <c r="B8" s="556"/>
      <c r="C8" s="556"/>
      <c r="D8" s="556"/>
      <c r="E8" s="556"/>
      <c r="F8" s="556"/>
      <c r="G8" s="556"/>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7">
        <f>'7- Mapa Final'!A10</f>
        <v>1</v>
      </c>
      <c r="B9" s="549" t="str">
        <f>'7- Mapa Final'!B10</f>
        <v xml:space="preserve">Incumplimiento de los requisitos legales del SG-SST </v>
      </c>
      <c r="C9" s="549" t="str">
        <f>'7- Mapa Final'!C10</f>
        <v>No implementar dentro de los tiempos legales el SSST o implementarlo en forma parcial</v>
      </c>
      <c r="D9" s="550" t="str">
        <f>'7- Mapa Final'!J10</f>
        <v>Baja - 2</v>
      </c>
      <c r="E9" s="551" t="str">
        <f>'7- Mapa Final'!K10</f>
        <v>Moderado - 3</v>
      </c>
      <c r="F9" s="561" t="str">
        <f>'7- Mapa Final'!L10</f>
        <v>Moderado - 6</v>
      </c>
      <c r="G9" s="386" t="s">
        <v>368</v>
      </c>
      <c r="H9" s="562" t="s">
        <v>490</v>
      </c>
      <c r="I9" s="563" t="s">
        <v>491</v>
      </c>
      <c r="J9" s="563"/>
      <c r="K9" s="538">
        <v>45658</v>
      </c>
      <c r="L9" s="538">
        <v>45747</v>
      </c>
      <c r="M9" s="558" t="s">
        <v>499</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43"/>
      <c r="B10" s="544"/>
      <c r="C10" s="544"/>
      <c r="D10" s="546"/>
      <c r="E10" s="548"/>
      <c r="F10" s="541"/>
      <c r="G10" s="387"/>
      <c r="H10" s="542"/>
      <c r="I10" s="539"/>
      <c r="J10" s="539"/>
      <c r="K10" s="539"/>
      <c r="L10" s="539"/>
      <c r="M10" s="55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43"/>
      <c r="B11" s="544"/>
      <c r="C11" s="544"/>
      <c r="D11" s="546"/>
      <c r="E11" s="548"/>
      <c r="F11" s="541"/>
      <c r="G11" s="387"/>
      <c r="H11" s="542"/>
      <c r="I11" s="539"/>
      <c r="J11" s="539"/>
      <c r="K11" s="539"/>
      <c r="L11" s="539"/>
      <c r="M11" s="55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43"/>
      <c r="B12" s="544"/>
      <c r="C12" s="544"/>
      <c r="D12" s="546"/>
      <c r="E12" s="548"/>
      <c r="F12" s="541"/>
      <c r="G12" s="387"/>
      <c r="H12" s="542"/>
      <c r="I12" s="539"/>
      <c r="J12" s="539"/>
      <c r="K12" s="539"/>
      <c r="L12" s="539"/>
      <c r="M12" s="55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43"/>
      <c r="B13" s="544"/>
      <c r="C13" s="544"/>
      <c r="D13" s="546"/>
      <c r="E13" s="548"/>
      <c r="F13" s="541"/>
      <c r="G13" s="387"/>
      <c r="H13" s="542"/>
      <c r="I13" s="539"/>
      <c r="J13" s="539"/>
      <c r="K13" s="539"/>
      <c r="L13" s="539"/>
      <c r="M13" s="55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43"/>
      <c r="B14" s="544"/>
      <c r="C14" s="544"/>
      <c r="D14" s="546"/>
      <c r="E14" s="548"/>
      <c r="F14" s="541"/>
      <c r="G14" s="387"/>
      <c r="H14" s="542"/>
      <c r="I14" s="539"/>
      <c r="J14" s="539"/>
      <c r="K14" s="539"/>
      <c r="L14" s="539"/>
      <c r="M14" s="55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43"/>
      <c r="B15" s="544"/>
      <c r="C15" s="544"/>
      <c r="D15" s="546"/>
      <c r="E15" s="548"/>
      <c r="F15" s="541"/>
      <c r="G15" s="387"/>
      <c r="H15" s="542"/>
      <c r="I15" s="539"/>
      <c r="J15" s="539"/>
      <c r="K15" s="539"/>
      <c r="L15" s="539"/>
      <c r="M15" s="55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43"/>
      <c r="B16" s="544"/>
      <c r="C16" s="544"/>
      <c r="D16" s="546"/>
      <c r="E16" s="548"/>
      <c r="F16" s="541"/>
      <c r="G16" s="387"/>
      <c r="H16" s="542"/>
      <c r="I16" s="539"/>
      <c r="J16" s="539"/>
      <c r="K16" s="539"/>
      <c r="L16" s="539"/>
      <c r="M16" s="55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43"/>
      <c r="B17" s="544"/>
      <c r="C17" s="544"/>
      <c r="D17" s="546"/>
      <c r="E17" s="548"/>
      <c r="F17" s="541"/>
      <c r="G17" s="387"/>
      <c r="H17" s="542"/>
      <c r="I17" s="539"/>
      <c r="J17" s="539"/>
      <c r="K17" s="539"/>
      <c r="L17" s="539"/>
      <c r="M17" s="55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43"/>
      <c r="B18" s="544"/>
      <c r="C18" s="544"/>
      <c r="D18" s="546"/>
      <c r="E18" s="548"/>
      <c r="F18" s="541"/>
      <c r="G18" s="387"/>
      <c r="H18" s="542"/>
      <c r="I18" s="539"/>
      <c r="J18" s="539"/>
      <c r="K18" s="539"/>
      <c r="L18" s="539"/>
      <c r="M18" s="560"/>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95" customHeight="1">
      <c r="A19" s="543">
        <f>'7- Mapa Final'!A20</f>
        <v>2</v>
      </c>
      <c r="B19" s="544" t="str">
        <f>'7- Mapa Final'!B20</f>
        <v>Incumplimiento Plan Trabajo de SG-SST</v>
      </c>
      <c r="C19" s="544" t="str">
        <f>'7- Mapa Final'!C20</f>
        <v>Posibilidad de incumplimiento de las metas establecidas por omisión en la ejecución de actividades del plan anual de SST.</v>
      </c>
      <c r="D19" s="545" t="str">
        <f>'7- Mapa Final'!J20</f>
        <v>Muy Baja - 1</v>
      </c>
      <c r="E19" s="547" t="str">
        <f>'7- Mapa Final'!K20</f>
        <v>Moderado - 3</v>
      </c>
      <c r="F19" s="541" t="str">
        <f>'7- Mapa Final'!L20</f>
        <v>Moderado - 3</v>
      </c>
      <c r="G19" s="386" t="s">
        <v>368</v>
      </c>
      <c r="H19" s="542" t="s">
        <v>492</v>
      </c>
      <c r="I19" s="539"/>
      <c r="J19" s="539" t="s">
        <v>491</v>
      </c>
      <c r="K19" s="538">
        <v>45658</v>
      </c>
      <c r="L19" s="538">
        <v>45747</v>
      </c>
      <c r="M19" s="540" t="s">
        <v>500</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43"/>
      <c r="B20" s="544"/>
      <c r="C20" s="544"/>
      <c r="D20" s="546"/>
      <c r="E20" s="548"/>
      <c r="F20" s="541"/>
      <c r="G20" s="387"/>
      <c r="H20" s="542"/>
      <c r="I20" s="539"/>
      <c r="J20" s="539"/>
      <c r="K20" s="539"/>
      <c r="L20" s="539"/>
      <c r="M20" s="54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43"/>
      <c r="B21" s="544"/>
      <c r="C21" s="544"/>
      <c r="D21" s="546"/>
      <c r="E21" s="548"/>
      <c r="F21" s="541"/>
      <c r="G21" s="387"/>
      <c r="H21" s="542"/>
      <c r="I21" s="539"/>
      <c r="J21" s="539"/>
      <c r="K21" s="539"/>
      <c r="L21" s="539"/>
      <c r="M21" s="54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43"/>
      <c r="B22" s="544"/>
      <c r="C22" s="544"/>
      <c r="D22" s="546"/>
      <c r="E22" s="548"/>
      <c r="F22" s="541"/>
      <c r="G22" s="387"/>
      <c r="H22" s="542"/>
      <c r="I22" s="539"/>
      <c r="J22" s="539"/>
      <c r="K22" s="539"/>
      <c r="L22" s="539"/>
      <c r="M22" s="54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43"/>
      <c r="B23" s="544"/>
      <c r="C23" s="544"/>
      <c r="D23" s="546"/>
      <c r="E23" s="548"/>
      <c r="F23" s="541"/>
      <c r="G23" s="387"/>
      <c r="H23" s="542"/>
      <c r="I23" s="539"/>
      <c r="J23" s="539"/>
      <c r="K23" s="539"/>
      <c r="L23" s="539"/>
      <c r="M23" s="54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43"/>
      <c r="B24" s="544"/>
      <c r="C24" s="544"/>
      <c r="D24" s="546"/>
      <c r="E24" s="548"/>
      <c r="F24" s="541"/>
      <c r="G24" s="387"/>
      <c r="H24" s="542"/>
      <c r="I24" s="539"/>
      <c r="J24" s="539"/>
      <c r="K24" s="539"/>
      <c r="L24" s="539"/>
      <c r="M24" s="540"/>
      <c r="N24" s="26"/>
      <c r="O24" s="26"/>
    </row>
    <row r="25" spans="1:169">
      <c r="A25" s="543"/>
      <c r="B25" s="544"/>
      <c r="C25" s="544"/>
      <c r="D25" s="546"/>
      <c r="E25" s="548"/>
      <c r="F25" s="541"/>
      <c r="G25" s="387"/>
      <c r="H25" s="542"/>
      <c r="I25" s="539"/>
      <c r="J25" s="539"/>
      <c r="K25" s="539"/>
      <c r="L25" s="539"/>
      <c r="M25" s="540"/>
      <c r="N25" s="26"/>
      <c r="O25" s="26"/>
    </row>
    <row r="26" spans="1:169">
      <c r="A26" s="543"/>
      <c r="B26" s="544"/>
      <c r="C26" s="544"/>
      <c r="D26" s="546"/>
      <c r="E26" s="548"/>
      <c r="F26" s="541"/>
      <c r="G26" s="387"/>
      <c r="H26" s="542"/>
      <c r="I26" s="539"/>
      <c r="J26" s="539"/>
      <c r="K26" s="539"/>
      <c r="L26" s="539"/>
      <c r="M26" s="540"/>
      <c r="N26" s="26"/>
      <c r="O26" s="26"/>
    </row>
    <row r="27" spans="1:169">
      <c r="A27" s="543"/>
      <c r="B27" s="544"/>
      <c r="C27" s="544"/>
      <c r="D27" s="546"/>
      <c r="E27" s="548"/>
      <c r="F27" s="541"/>
      <c r="G27" s="387"/>
      <c r="H27" s="542"/>
      <c r="I27" s="539"/>
      <c r="J27" s="539"/>
      <c r="K27" s="539"/>
      <c r="L27" s="539"/>
      <c r="M27" s="540"/>
      <c r="N27" s="26"/>
      <c r="O27" s="26"/>
    </row>
    <row r="28" spans="1:169" ht="15.75" thickBot="1">
      <c r="A28" s="543"/>
      <c r="B28" s="544"/>
      <c r="C28" s="544"/>
      <c r="D28" s="546"/>
      <c r="E28" s="548"/>
      <c r="F28" s="541"/>
      <c r="G28" s="387"/>
      <c r="H28" s="542"/>
      <c r="I28" s="539"/>
      <c r="J28" s="539"/>
      <c r="K28" s="539"/>
      <c r="L28" s="539"/>
      <c r="M28" s="540"/>
      <c r="N28" s="26"/>
      <c r="O28" s="26"/>
    </row>
    <row r="29" spans="1:169" s="18" customFormat="1" ht="12.95" customHeight="1">
      <c r="A29" s="543">
        <f>'7- Mapa Final'!A30</f>
        <v>3</v>
      </c>
      <c r="B29" s="544" t="str">
        <f>'7- Mapa Final'!B30</f>
        <v xml:space="preserve">Aumento de Accidentes de trabajo y enfermedades laborales o salud pública </v>
      </c>
      <c r="C29" s="544"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45" t="str">
        <f>'7- Mapa Final'!J30</f>
        <v>Muy Baja - 1</v>
      </c>
      <c r="E29" s="547" t="str">
        <f>'7- Mapa Final'!K30</f>
        <v>Moderado - 3</v>
      </c>
      <c r="F29" s="541" t="str">
        <f>'7- Mapa Final'!L30</f>
        <v>Moderado - 3</v>
      </c>
      <c r="G29" s="386" t="s">
        <v>368</v>
      </c>
      <c r="H29" s="542" t="s">
        <v>494</v>
      </c>
      <c r="I29" s="539"/>
      <c r="J29" s="539" t="s">
        <v>491</v>
      </c>
      <c r="K29" s="538">
        <v>45658</v>
      </c>
      <c r="L29" s="538">
        <v>45747</v>
      </c>
      <c r="M29" s="540" t="s">
        <v>493</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43"/>
      <c r="B30" s="544"/>
      <c r="C30" s="544"/>
      <c r="D30" s="546"/>
      <c r="E30" s="548"/>
      <c r="F30" s="541"/>
      <c r="G30" s="387"/>
      <c r="H30" s="542"/>
      <c r="I30" s="539"/>
      <c r="J30" s="539"/>
      <c r="K30" s="539"/>
      <c r="L30" s="539"/>
      <c r="M30" s="54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43"/>
      <c r="B31" s="544"/>
      <c r="C31" s="544"/>
      <c r="D31" s="546"/>
      <c r="E31" s="548"/>
      <c r="F31" s="541"/>
      <c r="G31" s="387"/>
      <c r="H31" s="542"/>
      <c r="I31" s="539"/>
      <c r="J31" s="539"/>
      <c r="K31" s="539"/>
      <c r="L31" s="539"/>
      <c r="M31" s="54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43"/>
      <c r="B32" s="544"/>
      <c r="C32" s="544"/>
      <c r="D32" s="546"/>
      <c r="E32" s="548"/>
      <c r="F32" s="541"/>
      <c r="G32" s="387"/>
      <c r="H32" s="542"/>
      <c r="I32" s="539"/>
      <c r="J32" s="539"/>
      <c r="K32" s="539"/>
      <c r="L32" s="539"/>
      <c r="M32" s="54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43"/>
      <c r="B33" s="544"/>
      <c r="C33" s="544"/>
      <c r="D33" s="546"/>
      <c r="E33" s="548"/>
      <c r="F33" s="541"/>
      <c r="G33" s="387"/>
      <c r="H33" s="542"/>
      <c r="I33" s="539"/>
      <c r="J33" s="539"/>
      <c r="K33" s="539"/>
      <c r="L33" s="539"/>
      <c r="M33" s="54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43"/>
      <c r="B34" s="544"/>
      <c r="C34" s="544"/>
      <c r="D34" s="546"/>
      <c r="E34" s="548"/>
      <c r="F34" s="541"/>
      <c r="G34" s="387"/>
      <c r="H34" s="542"/>
      <c r="I34" s="539"/>
      <c r="J34" s="539"/>
      <c r="K34" s="539"/>
      <c r="L34" s="539"/>
      <c r="M34" s="540"/>
      <c r="N34" s="26"/>
      <c r="O34" s="26"/>
    </row>
    <row r="35" spans="1:169">
      <c r="A35" s="543"/>
      <c r="B35" s="544"/>
      <c r="C35" s="544"/>
      <c r="D35" s="546"/>
      <c r="E35" s="548"/>
      <c r="F35" s="541"/>
      <c r="G35" s="387"/>
      <c r="H35" s="542"/>
      <c r="I35" s="539"/>
      <c r="J35" s="539"/>
      <c r="K35" s="539"/>
      <c r="L35" s="539"/>
      <c r="M35" s="540"/>
      <c r="N35" s="26"/>
      <c r="O35" s="26"/>
    </row>
    <row r="36" spans="1:169">
      <c r="A36" s="543"/>
      <c r="B36" s="544"/>
      <c r="C36" s="544"/>
      <c r="D36" s="546"/>
      <c r="E36" s="548"/>
      <c r="F36" s="541"/>
      <c r="G36" s="387"/>
      <c r="H36" s="542"/>
      <c r="I36" s="539"/>
      <c r="J36" s="539"/>
      <c r="K36" s="539"/>
      <c r="L36" s="539"/>
      <c r="M36" s="540"/>
      <c r="N36" s="26"/>
      <c r="O36" s="26"/>
    </row>
    <row r="37" spans="1:169">
      <c r="A37" s="543"/>
      <c r="B37" s="544"/>
      <c r="C37" s="544"/>
      <c r="D37" s="546"/>
      <c r="E37" s="548"/>
      <c r="F37" s="541"/>
      <c r="G37" s="387"/>
      <c r="H37" s="542"/>
      <c r="I37" s="539"/>
      <c r="J37" s="539"/>
      <c r="K37" s="539"/>
      <c r="L37" s="539"/>
      <c r="M37" s="540"/>
      <c r="N37" s="26"/>
      <c r="O37" s="26"/>
    </row>
    <row r="38" spans="1:169" ht="15.75" thickBot="1">
      <c r="A38" s="543"/>
      <c r="B38" s="544"/>
      <c r="C38" s="544"/>
      <c r="D38" s="546"/>
      <c r="E38" s="548"/>
      <c r="F38" s="541"/>
      <c r="G38" s="387"/>
      <c r="H38" s="542"/>
      <c r="I38" s="539"/>
      <c r="J38" s="539"/>
      <c r="K38" s="539"/>
      <c r="L38" s="539"/>
      <c r="M38" s="540"/>
      <c r="N38" s="26"/>
      <c r="O38" s="26"/>
    </row>
    <row r="39" spans="1:169" s="18" customFormat="1" ht="12.95" customHeight="1">
      <c r="A39" s="543">
        <f>'7- Mapa Final'!A40</f>
        <v>4</v>
      </c>
      <c r="B39" s="544" t="str">
        <f>'7- Mapa Final'!B40</f>
        <v>Recibir dádivas o beneficios a nombre propio o de terceros para  desviar recursos, no presentar o presentar reportes con información no veraz</v>
      </c>
      <c r="C39" s="544" t="str">
        <f>'7- Mapa Final'!C40</f>
        <v xml:space="preserve">Se favorece indebidamente a un servidor judicial a través de la validación del  reporte de accidentes de trabajo ante la Administradora de Riesgos Laborales </v>
      </c>
      <c r="D39" s="545" t="str">
        <f>'7- Mapa Final'!J40</f>
        <v>Muy Baja - 1</v>
      </c>
      <c r="E39" s="547" t="str">
        <f>'7- Mapa Final'!K40</f>
        <v>Moderado - 3</v>
      </c>
      <c r="F39" s="541" t="str">
        <f>'7- Mapa Final'!L40</f>
        <v>Moderado - 3</v>
      </c>
      <c r="G39" s="386" t="s">
        <v>368</v>
      </c>
      <c r="H39" s="542" t="s">
        <v>495</v>
      </c>
      <c r="I39" s="539" t="s">
        <v>491</v>
      </c>
      <c r="J39" s="539" t="s">
        <v>491</v>
      </c>
      <c r="K39" s="538">
        <v>45658</v>
      </c>
      <c r="L39" s="538">
        <v>45747</v>
      </c>
      <c r="M39" s="540" t="s">
        <v>496</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43"/>
      <c r="B40" s="544"/>
      <c r="C40" s="544"/>
      <c r="D40" s="546"/>
      <c r="E40" s="548"/>
      <c r="F40" s="541"/>
      <c r="G40" s="387"/>
      <c r="H40" s="542"/>
      <c r="I40" s="539"/>
      <c r="J40" s="539"/>
      <c r="K40" s="539"/>
      <c r="L40" s="539"/>
      <c r="M40" s="54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43"/>
      <c r="B41" s="544"/>
      <c r="C41" s="544"/>
      <c r="D41" s="546"/>
      <c r="E41" s="548"/>
      <c r="F41" s="541"/>
      <c r="G41" s="387"/>
      <c r="H41" s="542"/>
      <c r="I41" s="539"/>
      <c r="J41" s="539"/>
      <c r="K41" s="539"/>
      <c r="L41" s="539"/>
      <c r="M41" s="54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43"/>
      <c r="B42" s="544"/>
      <c r="C42" s="544"/>
      <c r="D42" s="546"/>
      <c r="E42" s="548"/>
      <c r="F42" s="541"/>
      <c r="G42" s="387"/>
      <c r="H42" s="542"/>
      <c r="I42" s="539"/>
      <c r="J42" s="539"/>
      <c r="K42" s="539"/>
      <c r="L42" s="539"/>
      <c r="M42" s="54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43"/>
      <c r="B43" s="544"/>
      <c r="C43" s="544"/>
      <c r="D43" s="546"/>
      <c r="E43" s="548"/>
      <c r="F43" s="541"/>
      <c r="G43" s="387"/>
      <c r="H43" s="542"/>
      <c r="I43" s="539"/>
      <c r="J43" s="539"/>
      <c r="K43" s="539"/>
      <c r="L43" s="539"/>
      <c r="M43" s="54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43"/>
      <c r="B44" s="544"/>
      <c r="C44" s="544"/>
      <c r="D44" s="546"/>
      <c r="E44" s="548"/>
      <c r="F44" s="541"/>
      <c r="G44" s="387"/>
      <c r="H44" s="542"/>
      <c r="I44" s="539"/>
      <c r="J44" s="539"/>
      <c r="K44" s="539"/>
      <c r="L44" s="539"/>
      <c r="M44" s="540"/>
      <c r="N44" s="26"/>
      <c r="O44" s="26"/>
    </row>
    <row r="45" spans="1:169">
      <c r="A45" s="543"/>
      <c r="B45" s="544"/>
      <c r="C45" s="544"/>
      <c r="D45" s="546"/>
      <c r="E45" s="548"/>
      <c r="F45" s="541"/>
      <c r="G45" s="387"/>
      <c r="H45" s="542"/>
      <c r="I45" s="539"/>
      <c r="J45" s="539"/>
      <c r="K45" s="539"/>
      <c r="L45" s="539"/>
      <c r="M45" s="540"/>
      <c r="N45" s="26"/>
      <c r="O45" s="26"/>
    </row>
    <row r="46" spans="1:169">
      <c r="A46" s="543"/>
      <c r="B46" s="544"/>
      <c r="C46" s="544"/>
      <c r="D46" s="546"/>
      <c r="E46" s="548"/>
      <c r="F46" s="541"/>
      <c r="G46" s="387"/>
      <c r="H46" s="542"/>
      <c r="I46" s="539"/>
      <c r="J46" s="539"/>
      <c r="K46" s="539"/>
      <c r="L46" s="539"/>
      <c r="M46" s="540"/>
      <c r="N46" s="26"/>
      <c r="O46" s="26"/>
    </row>
    <row r="47" spans="1:169">
      <c r="A47" s="543"/>
      <c r="B47" s="544"/>
      <c r="C47" s="544"/>
      <c r="D47" s="546"/>
      <c r="E47" s="548"/>
      <c r="F47" s="541"/>
      <c r="G47" s="387"/>
      <c r="H47" s="542"/>
      <c r="I47" s="539"/>
      <c r="J47" s="539"/>
      <c r="K47" s="539"/>
      <c r="L47" s="539"/>
      <c r="M47" s="540"/>
      <c r="N47" s="26"/>
      <c r="O47" s="26"/>
    </row>
    <row r="48" spans="1:169" ht="15.75" thickBot="1">
      <c r="A48" s="543"/>
      <c r="B48" s="544"/>
      <c r="C48" s="544"/>
      <c r="D48" s="546"/>
      <c r="E48" s="548"/>
      <c r="F48" s="541"/>
      <c r="G48" s="387"/>
      <c r="H48" s="542"/>
      <c r="I48" s="539"/>
      <c r="J48" s="539"/>
      <c r="K48" s="539"/>
      <c r="L48" s="539"/>
      <c r="M48" s="540"/>
      <c r="N48" s="26"/>
      <c r="O48" s="26"/>
    </row>
    <row r="49" spans="1:169" s="18" customFormat="1" ht="12.95" customHeight="1">
      <c r="A49" s="543">
        <f>'7- Mapa Final'!A50</f>
        <v>5</v>
      </c>
      <c r="B49" s="544"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44" t="str">
        <f>'7- Mapa Final'!C50</f>
        <v>Cuando  se direccionan los requisitos habilitanes y/o técnicos para favorecer  indebidamente  a ciertos proponentes</v>
      </c>
      <c r="D49" s="545" t="str">
        <f>'7- Mapa Final'!J50</f>
        <v>Muy Baja - 1</v>
      </c>
      <c r="E49" s="547" t="str">
        <f>'7- Mapa Final'!K50</f>
        <v>Mayor - 4</v>
      </c>
      <c r="F49" s="541" t="str">
        <f>'7- Mapa Final'!L50</f>
        <v>Alto  - 4</v>
      </c>
      <c r="G49" s="396" t="s">
        <v>434</v>
      </c>
      <c r="H49" s="542" t="s">
        <v>497</v>
      </c>
      <c r="I49" s="539" t="s">
        <v>491</v>
      </c>
      <c r="J49" s="539" t="s">
        <v>491</v>
      </c>
      <c r="K49" s="538">
        <v>45658</v>
      </c>
      <c r="L49" s="538">
        <v>45747</v>
      </c>
      <c r="M49" s="540" t="s">
        <v>498</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43"/>
      <c r="B50" s="544"/>
      <c r="C50" s="544"/>
      <c r="D50" s="546"/>
      <c r="E50" s="548"/>
      <c r="F50" s="541"/>
      <c r="G50" s="396"/>
      <c r="H50" s="542"/>
      <c r="I50" s="539"/>
      <c r="J50" s="539"/>
      <c r="K50" s="539"/>
      <c r="L50" s="539"/>
      <c r="M50" s="54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43"/>
      <c r="B51" s="544"/>
      <c r="C51" s="544"/>
      <c r="D51" s="546"/>
      <c r="E51" s="548"/>
      <c r="F51" s="541"/>
      <c r="G51" s="396"/>
      <c r="H51" s="542"/>
      <c r="I51" s="539"/>
      <c r="J51" s="539"/>
      <c r="K51" s="539"/>
      <c r="L51" s="539"/>
      <c r="M51" s="54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43"/>
      <c r="B52" s="544"/>
      <c r="C52" s="544"/>
      <c r="D52" s="546"/>
      <c r="E52" s="548"/>
      <c r="F52" s="541"/>
      <c r="G52" s="396"/>
      <c r="H52" s="542"/>
      <c r="I52" s="539"/>
      <c r="J52" s="539"/>
      <c r="K52" s="539"/>
      <c r="L52" s="539"/>
      <c r="M52" s="54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43"/>
      <c r="B53" s="544"/>
      <c r="C53" s="544"/>
      <c r="D53" s="546"/>
      <c r="E53" s="548"/>
      <c r="F53" s="541"/>
      <c r="G53" s="396"/>
      <c r="H53" s="542"/>
      <c r="I53" s="539"/>
      <c r="J53" s="539"/>
      <c r="K53" s="539"/>
      <c r="L53" s="539"/>
      <c r="M53" s="54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43"/>
      <c r="B54" s="544"/>
      <c r="C54" s="544"/>
      <c r="D54" s="546"/>
      <c r="E54" s="548"/>
      <c r="F54" s="541"/>
      <c r="G54" s="396"/>
      <c r="H54" s="542"/>
      <c r="I54" s="539"/>
      <c r="J54" s="539"/>
      <c r="K54" s="539"/>
      <c r="L54" s="539"/>
      <c r="M54" s="540"/>
      <c r="N54" s="26"/>
      <c r="O54" s="26"/>
    </row>
    <row r="55" spans="1:169">
      <c r="A55" s="543"/>
      <c r="B55" s="544"/>
      <c r="C55" s="544"/>
      <c r="D55" s="546"/>
      <c r="E55" s="548"/>
      <c r="F55" s="541"/>
      <c r="G55" s="396"/>
      <c r="H55" s="542"/>
      <c r="I55" s="539"/>
      <c r="J55" s="539"/>
      <c r="K55" s="539"/>
      <c r="L55" s="539"/>
      <c r="M55" s="540"/>
      <c r="N55" s="26"/>
      <c r="O55" s="26"/>
    </row>
    <row r="56" spans="1:169">
      <c r="A56" s="543"/>
      <c r="B56" s="544"/>
      <c r="C56" s="544"/>
      <c r="D56" s="546"/>
      <c r="E56" s="548"/>
      <c r="F56" s="541"/>
      <c r="G56" s="396"/>
      <c r="H56" s="542"/>
      <c r="I56" s="539"/>
      <c r="J56" s="539"/>
      <c r="K56" s="539"/>
      <c r="L56" s="539"/>
      <c r="M56" s="540"/>
      <c r="N56" s="26"/>
      <c r="O56" s="26"/>
    </row>
    <row r="57" spans="1:169">
      <c r="A57" s="543"/>
      <c r="B57" s="544"/>
      <c r="C57" s="544"/>
      <c r="D57" s="546"/>
      <c r="E57" s="548"/>
      <c r="F57" s="541"/>
      <c r="G57" s="396"/>
      <c r="H57" s="542"/>
      <c r="I57" s="539"/>
      <c r="J57" s="539"/>
      <c r="K57" s="539"/>
      <c r="L57" s="539"/>
      <c r="M57" s="540"/>
      <c r="N57" s="26"/>
      <c r="O57" s="26"/>
    </row>
    <row r="58" spans="1:169" ht="15.75" thickBot="1">
      <c r="A58" s="543"/>
      <c r="B58" s="544"/>
      <c r="C58" s="544"/>
      <c r="D58" s="546"/>
      <c r="E58" s="548"/>
      <c r="F58" s="541"/>
      <c r="G58" s="407"/>
      <c r="H58" s="542"/>
      <c r="I58" s="539"/>
      <c r="J58" s="539"/>
      <c r="K58" s="539"/>
      <c r="L58" s="539"/>
      <c r="M58" s="540"/>
      <c r="N58" s="26"/>
      <c r="O58" s="26"/>
    </row>
    <row r="59" spans="1:169" s="18" customFormat="1" ht="12.75" customHeight="1">
      <c r="A59" s="543">
        <f>'7- Mapa Final'!A60</f>
        <v>6</v>
      </c>
      <c r="B59" s="544"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44" t="str">
        <f>'7- Mapa Final'!C60</f>
        <v xml:space="preserve">Cuando se favorece indebidamente a un servidor judicial a través de la validación del  reporte de accidentes de trabajo ante la Administradora de Riesgos Laborales </v>
      </c>
      <c r="D59" s="545" t="str">
        <f>'7- Mapa Final'!J60</f>
        <v>Muy Baja - 1</v>
      </c>
      <c r="E59" s="547" t="str">
        <f>'7- Mapa Final'!K60</f>
        <v>Mayor - 4</v>
      </c>
      <c r="F59" s="541" t="str">
        <f>'7- Mapa Final'!L60</f>
        <v>Alto  - 4</v>
      </c>
      <c r="G59" s="396" t="s">
        <v>434</v>
      </c>
      <c r="H59" s="542" t="s">
        <v>495</v>
      </c>
      <c r="I59" s="539" t="s">
        <v>491</v>
      </c>
      <c r="J59" s="539" t="s">
        <v>491</v>
      </c>
      <c r="K59" s="538">
        <v>45658</v>
      </c>
      <c r="L59" s="538">
        <v>45747</v>
      </c>
      <c r="M59" s="540" t="s">
        <v>496</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43"/>
      <c r="B60" s="544"/>
      <c r="C60" s="544"/>
      <c r="D60" s="546"/>
      <c r="E60" s="548"/>
      <c r="F60" s="541"/>
      <c r="G60" s="396"/>
      <c r="H60" s="542"/>
      <c r="I60" s="539"/>
      <c r="J60" s="539"/>
      <c r="K60" s="539"/>
      <c r="L60" s="539"/>
      <c r="M60" s="54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43"/>
      <c r="B61" s="544"/>
      <c r="C61" s="544"/>
      <c r="D61" s="546"/>
      <c r="E61" s="548"/>
      <c r="F61" s="541"/>
      <c r="G61" s="396"/>
      <c r="H61" s="542"/>
      <c r="I61" s="539"/>
      <c r="J61" s="539"/>
      <c r="K61" s="539"/>
      <c r="L61" s="539"/>
      <c r="M61" s="54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43"/>
      <c r="B62" s="544"/>
      <c r="C62" s="544"/>
      <c r="D62" s="546"/>
      <c r="E62" s="548"/>
      <c r="F62" s="541"/>
      <c r="G62" s="396"/>
      <c r="H62" s="542"/>
      <c r="I62" s="539"/>
      <c r="J62" s="539"/>
      <c r="K62" s="539"/>
      <c r="L62" s="539"/>
      <c r="M62" s="54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43"/>
      <c r="B63" s="544"/>
      <c r="C63" s="544"/>
      <c r="D63" s="546"/>
      <c r="E63" s="548"/>
      <c r="F63" s="541"/>
      <c r="G63" s="396"/>
      <c r="H63" s="542"/>
      <c r="I63" s="539"/>
      <c r="J63" s="539"/>
      <c r="K63" s="539"/>
      <c r="L63" s="539"/>
      <c r="M63" s="54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43"/>
      <c r="B64" s="544"/>
      <c r="C64" s="544"/>
      <c r="D64" s="546"/>
      <c r="E64" s="548"/>
      <c r="F64" s="541"/>
      <c r="G64" s="396"/>
      <c r="H64" s="542"/>
      <c r="I64" s="539"/>
      <c r="J64" s="539"/>
      <c r="K64" s="539"/>
      <c r="L64" s="539"/>
      <c r="M64" s="540"/>
      <c r="N64" s="26"/>
      <c r="O64" s="26"/>
    </row>
    <row r="65" spans="1:15">
      <c r="A65" s="543"/>
      <c r="B65" s="544"/>
      <c r="C65" s="544"/>
      <c r="D65" s="546"/>
      <c r="E65" s="548"/>
      <c r="F65" s="541"/>
      <c r="G65" s="396"/>
      <c r="H65" s="542"/>
      <c r="I65" s="539"/>
      <c r="J65" s="539"/>
      <c r="K65" s="539"/>
      <c r="L65" s="539"/>
      <c r="M65" s="540"/>
      <c r="N65" s="26"/>
      <c r="O65" s="26"/>
    </row>
    <row r="66" spans="1:15">
      <c r="A66" s="543"/>
      <c r="B66" s="544"/>
      <c r="C66" s="544"/>
      <c r="D66" s="546"/>
      <c r="E66" s="548"/>
      <c r="F66" s="541"/>
      <c r="G66" s="396"/>
      <c r="H66" s="542"/>
      <c r="I66" s="539"/>
      <c r="J66" s="539"/>
      <c r="K66" s="539"/>
      <c r="L66" s="539"/>
      <c r="M66" s="540"/>
      <c r="N66" s="26"/>
      <c r="O66" s="26"/>
    </row>
    <row r="67" spans="1:15">
      <c r="A67" s="543"/>
      <c r="B67" s="544"/>
      <c r="C67" s="544"/>
      <c r="D67" s="546"/>
      <c r="E67" s="548"/>
      <c r="F67" s="541"/>
      <c r="G67" s="396"/>
      <c r="H67" s="542"/>
      <c r="I67" s="539"/>
      <c r="J67" s="539"/>
      <c r="K67" s="539"/>
      <c r="L67" s="539"/>
      <c r="M67" s="540"/>
      <c r="N67" s="26"/>
      <c r="O67" s="26"/>
    </row>
    <row r="68" spans="1:15">
      <c r="A68" s="543"/>
      <c r="B68" s="544"/>
      <c r="C68" s="544"/>
      <c r="D68" s="546"/>
      <c r="E68" s="548"/>
      <c r="F68" s="541"/>
      <c r="G68" s="407"/>
      <c r="H68" s="542"/>
      <c r="I68" s="539"/>
      <c r="J68" s="539"/>
      <c r="K68" s="539"/>
      <c r="L68" s="539"/>
      <c r="M68" s="540"/>
      <c r="N68" s="26"/>
      <c r="O68" s="26"/>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opLeftCell="D5" zoomScale="70" zoomScaleNormal="70"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31.5" customHeight="1">
      <c r="A1" s="276"/>
      <c r="B1" s="276"/>
      <c r="C1" s="278"/>
      <c r="D1" s="278"/>
      <c r="E1" s="278"/>
      <c r="F1" s="278"/>
      <c r="G1" s="278"/>
      <c r="H1" s="278"/>
      <c r="I1" s="278"/>
      <c r="J1" s="278"/>
      <c r="K1" s="278"/>
      <c r="L1" s="553"/>
      <c r="M1" s="554"/>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77"/>
      <c r="B2" s="277"/>
      <c r="C2" s="279"/>
      <c r="D2" s="279"/>
      <c r="E2" s="279"/>
      <c r="F2" s="279"/>
      <c r="G2" s="279"/>
      <c r="H2" s="279"/>
      <c r="I2" s="279"/>
      <c r="J2" s="279"/>
      <c r="K2" s="279"/>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08" t="s">
        <v>266</v>
      </c>
      <c r="B3" s="408"/>
      <c r="C3" s="507" t="s">
        <v>5</v>
      </c>
      <c r="D3" s="507"/>
      <c r="E3" s="507"/>
      <c r="F3" s="507"/>
      <c r="G3" s="507"/>
      <c r="H3" s="507"/>
      <c r="I3" s="507"/>
      <c r="J3" s="507"/>
      <c r="K3" s="507"/>
      <c r="L3" s="507"/>
      <c r="M3" s="507"/>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08" t="s">
        <v>267</v>
      </c>
      <c r="B4" s="408"/>
      <c r="C4" s="506" t="s">
        <v>473</v>
      </c>
      <c r="D4" s="506"/>
      <c r="E4" s="506"/>
      <c r="F4" s="506"/>
      <c r="G4" s="506"/>
      <c r="H4" s="506"/>
      <c r="I4" s="506"/>
      <c r="J4" s="506"/>
      <c r="K4" s="506"/>
      <c r="L4" s="506"/>
      <c r="M4" s="506"/>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08" t="s">
        <v>269</v>
      </c>
      <c r="B5" s="408"/>
      <c r="C5" s="436" t="s">
        <v>270</v>
      </c>
      <c r="D5" s="574"/>
      <c r="E5" s="574"/>
      <c r="F5" s="574"/>
      <c r="G5" s="574"/>
      <c r="H5" s="574"/>
      <c r="I5" s="574"/>
      <c r="J5" s="574"/>
      <c r="K5" s="574"/>
      <c r="L5" s="574"/>
      <c r="M5" s="57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69" t="s">
        <v>474</v>
      </c>
      <c r="B6" s="570"/>
      <c r="C6" s="571"/>
      <c r="D6" s="572" t="s">
        <v>475</v>
      </c>
      <c r="E6" s="572"/>
      <c r="F6" s="572"/>
      <c r="G6" s="573" t="s">
        <v>476</v>
      </c>
      <c r="H6" s="564" t="s">
        <v>477</v>
      </c>
      <c r="I6" s="566" t="s">
        <v>478</v>
      </c>
      <c r="J6" s="567"/>
      <c r="K6" s="566" t="s">
        <v>479</v>
      </c>
      <c r="L6" s="567"/>
      <c r="M6" s="568"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73"/>
      <c r="H7" s="565"/>
      <c r="I7" s="21" t="s">
        <v>483</v>
      </c>
      <c r="J7" s="21" t="s">
        <v>484</v>
      </c>
      <c r="K7" s="21" t="s">
        <v>485</v>
      </c>
      <c r="L7" s="21" t="s">
        <v>486</v>
      </c>
      <c r="M7" s="568"/>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5"/>
      <c r="B8" s="556"/>
      <c r="C8" s="556"/>
      <c r="D8" s="556"/>
      <c r="E8" s="556"/>
      <c r="F8" s="556"/>
      <c r="G8" s="556"/>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7">
        <f>'7- Mapa Final'!A10</f>
        <v>1</v>
      </c>
      <c r="B9" s="549" t="str">
        <f>'7- Mapa Final'!B10</f>
        <v xml:space="preserve">Incumplimiento de los requisitos legales del SG-SST </v>
      </c>
      <c r="C9" s="549" t="str">
        <f>'7- Mapa Final'!C10</f>
        <v>No implementar dentro de los tiempos legales el SSST o implementarlo en forma parcial</v>
      </c>
      <c r="D9" s="550" t="str">
        <f>'7- Mapa Final'!J10</f>
        <v>Baja - 2</v>
      </c>
      <c r="E9" s="551" t="str">
        <f>'7- Mapa Final'!K10</f>
        <v>Moderado - 3</v>
      </c>
      <c r="F9" s="561" t="str">
        <f>'7- Mapa Final'!L10</f>
        <v>Moderado - 6</v>
      </c>
      <c r="G9" s="386" t="s">
        <v>368</v>
      </c>
      <c r="H9" s="562" t="s">
        <v>490</v>
      </c>
      <c r="I9" s="563"/>
      <c r="J9" s="563"/>
      <c r="K9" s="538"/>
      <c r="L9" s="538"/>
      <c r="M9" s="558"/>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43"/>
      <c r="B10" s="544"/>
      <c r="C10" s="544"/>
      <c r="D10" s="546"/>
      <c r="E10" s="548"/>
      <c r="F10" s="541"/>
      <c r="G10" s="387"/>
      <c r="H10" s="542"/>
      <c r="I10" s="539"/>
      <c r="J10" s="539"/>
      <c r="K10" s="539"/>
      <c r="L10" s="539"/>
      <c r="M10" s="55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43"/>
      <c r="B11" s="544"/>
      <c r="C11" s="544"/>
      <c r="D11" s="546"/>
      <c r="E11" s="548"/>
      <c r="F11" s="541"/>
      <c r="G11" s="387"/>
      <c r="H11" s="542"/>
      <c r="I11" s="539"/>
      <c r="J11" s="539"/>
      <c r="K11" s="539"/>
      <c r="L11" s="539"/>
      <c r="M11" s="55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43"/>
      <c r="B12" s="544"/>
      <c r="C12" s="544"/>
      <c r="D12" s="546"/>
      <c r="E12" s="548"/>
      <c r="F12" s="541"/>
      <c r="G12" s="387"/>
      <c r="H12" s="542"/>
      <c r="I12" s="539"/>
      <c r="J12" s="539"/>
      <c r="K12" s="539"/>
      <c r="L12" s="539"/>
      <c r="M12" s="55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43"/>
      <c r="B13" s="544"/>
      <c r="C13" s="544"/>
      <c r="D13" s="546"/>
      <c r="E13" s="548"/>
      <c r="F13" s="541"/>
      <c r="G13" s="387"/>
      <c r="H13" s="542"/>
      <c r="I13" s="539"/>
      <c r="J13" s="539"/>
      <c r="K13" s="539"/>
      <c r="L13" s="539"/>
      <c r="M13" s="55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43"/>
      <c r="B14" s="544"/>
      <c r="C14" s="544"/>
      <c r="D14" s="546"/>
      <c r="E14" s="548"/>
      <c r="F14" s="541"/>
      <c r="G14" s="387"/>
      <c r="H14" s="542"/>
      <c r="I14" s="539"/>
      <c r="J14" s="539"/>
      <c r="K14" s="539"/>
      <c r="L14" s="539"/>
      <c r="M14" s="55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43"/>
      <c r="B15" s="544"/>
      <c r="C15" s="544"/>
      <c r="D15" s="546"/>
      <c r="E15" s="548"/>
      <c r="F15" s="541"/>
      <c r="G15" s="387"/>
      <c r="H15" s="542"/>
      <c r="I15" s="539"/>
      <c r="J15" s="539"/>
      <c r="K15" s="539"/>
      <c r="L15" s="539"/>
      <c r="M15" s="55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43"/>
      <c r="B16" s="544"/>
      <c r="C16" s="544"/>
      <c r="D16" s="546"/>
      <c r="E16" s="548"/>
      <c r="F16" s="541"/>
      <c r="G16" s="387"/>
      <c r="H16" s="542"/>
      <c r="I16" s="539"/>
      <c r="J16" s="539"/>
      <c r="K16" s="539"/>
      <c r="L16" s="539"/>
      <c r="M16" s="55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43"/>
      <c r="B17" s="544"/>
      <c r="C17" s="544"/>
      <c r="D17" s="546"/>
      <c r="E17" s="548"/>
      <c r="F17" s="541"/>
      <c r="G17" s="387"/>
      <c r="H17" s="542"/>
      <c r="I17" s="539"/>
      <c r="J17" s="539"/>
      <c r="K17" s="539"/>
      <c r="L17" s="539"/>
      <c r="M17" s="55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43"/>
      <c r="B18" s="544"/>
      <c r="C18" s="544"/>
      <c r="D18" s="546"/>
      <c r="E18" s="548"/>
      <c r="F18" s="541"/>
      <c r="G18" s="387"/>
      <c r="H18" s="542"/>
      <c r="I18" s="539"/>
      <c r="J18" s="539"/>
      <c r="K18" s="539"/>
      <c r="L18" s="539"/>
      <c r="M18" s="560"/>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7">
        <f>'7- Mapa Final'!A20</f>
        <v>2</v>
      </c>
      <c r="B19" s="549" t="str">
        <f>'7- Mapa Final'!B20</f>
        <v>Incumplimiento Plan Trabajo de SG-SST</v>
      </c>
      <c r="C19" s="549" t="str">
        <f>'7- Mapa Final'!C20</f>
        <v>Posibilidad de incumplimiento de las metas establecidas por omisión en la ejecución de actividades del plan anual de SST.</v>
      </c>
      <c r="D19" s="550" t="str">
        <f>'7- Mapa Final'!J20</f>
        <v>Muy Baja - 1</v>
      </c>
      <c r="E19" s="551" t="str">
        <f>'7- Mapa Final'!K20</f>
        <v>Moderado - 3</v>
      </c>
      <c r="F19" s="561" t="str">
        <f>'7- Mapa Final'!L20</f>
        <v>Moderado - 3</v>
      </c>
      <c r="G19" s="386" t="s">
        <v>368</v>
      </c>
      <c r="H19" s="542" t="s">
        <v>492</v>
      </c>
      <c r="I19" s="539"/>
      <c r="J19" s="539"/>
      <c r="K19" s="538"/>
      <c r="L19" s="538"/>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43"/>
      <c r="B20" s="544"/>
      <c r="C20" s="544"/>
      <c r="D20" s="546"/>
      <c r="E20" s="548"/>
      <c r="F20" s="541"/>
      <c r="G20" s="387"/>
      <c r="H20" s="542"/>
      <c r="I20" s="539"/>
      <c r="J20" s="539"/>
      <c r="K20" s="539"/>
      <c r="L20" s="539"/>
      <c r="M20" s="54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43"/>
      <c r="B21" s="544"/>
      <c r="C21" s="544"/>
      <c r="D21" s="546"/>
      <c r="E21" s="548"/>
      <c r="F21" s="541"/>
      <c r="G21" s="387"/>
      <c r="H21" s="542"/>
      <c r="I21" s="539"/>
      <c r="J21" s="539"/>
      <c r="K21" s="539"/>
      <c r="L21" s="539"/>
      <c r="M21" s="54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43"/>
      <c r="B22" s="544"/>
      <c r="C22" s="544"/>
      <c r="D22" s="546"/>
      <c r="E22" s="548"/>
      <c r="F22" s="541"/>
      <c r="G22" s="387"/>
      <c r="H22" s="542"/>
      <c r="I22" s="539"/>
      <c r="J22" s="539"/>
      <c r="K22" s="539"/>
      <c r="L22" s="539"/>
      <c r="M22" s="54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43"/>
      <c r="B23" s="544"/>
      <c r="C23" s="544"/>
      <c r="D23" s="546"/>
      <c r="E23" s="548"/>
      <c r="F23" s="541"/>
      <c r="G23" s="387"/>
      <c r="H23" s="542"/>
      <c r="I23" s="539"/>
      <c r="J23" s="539"/>
      <c r="K23" s="539"/>
      <c r="L23" s="539"/>
      <c r="M23" s="54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43"/>
      <c r="B24" s="544"/>
      <c r="C24" s="544"/>
      <c r="D24" s="546"/>
      <c r="E24" s="548"/>
      <c r="F24" s="541"/>
      <c r="G24" s="387"/>
      <c r="H24" s="542"/>
      <c r="I24" s="539"/>
      <c r="J24" s="539"/>
      <c r="K24" s="539"/>
      <c r="L24" s="539"/>
      <c r="M24" s="540"/>
      <c r="N24" s="26"/>
      <c r="O24" s="26"/>
    </row>
    <row r="25" spans="1:169">
      <c r="A25" s="543"/>
      <c r="B25" s="544"/>
      <c r="C25" s="544"/>
      <c r="D25" s="546"/>
      <c r="E25" s="548"/>
      <c r="F25" s="541"/>
      <c r="G25" s="387"/>
      <c r="H25" s="542"/>
      <c r="I25" s="539"/>
      <c r="J25" s="539"/>
      <c r="K25" s="539"/>
      <c r="L25" s="539"/>
      <c r="M25" s="540"/>
      <c r="N25" s="26"/>
      <c r="O25" s="26"/>
    </row>
    <row r="26" spans="1:169">
      <c r="A26" s="543"/>
      <c r="B26" s="544"/>
      <c r="C26" s="544"/>
      <c r="D26" s="546"/>
      <c r="E26" s="548"/>
      <c r="F26" s="541"/>
      <c r="G26" s="387"/>
      <c r="H26" s="542"/>
      <c r="I26" s="539"/>
      <c r="J26" s="539"/>
      <c r="K26" s="539"/>
      <c r="L26" s="539"/>
      <c r="M26" s="540"/>
      <c r="N26" s="26"/>
      <c r="O26" s="26"/>
    </row>
    <row r="27" spans="1:169">
      <c r="A27" s="543"/>
      <c r="B27" s="544"/>
      <c r="C27" s="544"/>
      <c r="D27" s="546"/>
      <c r="E27" s="548"/>
      <c r="F27" s="541"/>
      <c r="G27" s="387"/>
      <c r="H27" s="542"/>
      <c r="I27" s="539"/>
      <c r="J27" s="539"/>
      <c r="K27" s="539"/>
      <c r="L27" s="539"/>
      <c r="M27" s="540"/>
      <c r="N27" s="26"/>
      <c r="O27" s="26"/>
    </row>
    <row r="28" spans="1:169" ht="15.75" thickBot="1">
      <c r="A28" s="543"/>
      <c r="B28" s="544"/>
      <c r="C28" s="544"/>
      <c r="D28" s="546"/>
      <c r="E28" s="548"/>
      <c r="F28" s="541"/>
      <c r="G28" s="387"/>
      <c r="H28" s="542"/>
      <c r="I28" s="539"/>
      <c r="J28" s="539"/>
      <c r="K28" s="539"/>
      <c r="L28" s="539"/>
      <c r="M28" s="540"/>
      <c r="N28" s="26"/>
      <c r="O28" s="26"/>
    </row>
    <row r="29" spans="1:169" s="18" customFormat="1" ht="12.75" customHeight="1">
      <c r="A29" s="557">
        <f>'7- Mapa Final'!A30</f>
        <v>3</v>
      </c>
      <c r="B29" s="549" t="str">
        <f>'7- Mapa Final'!B30</f>
        <v xml:space="preserve">Aumento de Accidentes de trabajo y enfermedades laborales o salud pública </v>
      </c>
      <c r="C29" s="549"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0" t="str">
        <f>'7- Mapa Final'!J30</f>
        <v>Muy Baja - 1</v>
      </c>
      <c r="E29" s="551" t="str">
        <f>'7- Mapa Final'!K30</f>
        <v>Moderado - 3</v>
      </c>
      <c r="F29" s="561" t="str">
        <f>'7- Mapa Final'!L30</f>
        <v>Moderado - 3</v>
      </c>
      <c r="G29" s="386" t="s">
        <v>368</v>
      </c>
      <c r="H29" s="542" t="s">
        <v>494</v>
      </c>
      <c r="I29" s="539"/>
      <c r="J29" s="539"/>
      <c r="K29" s="538"/>
      <c r="L29" s="538"/>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43"/>
      <c r="B30" s="544"/>
      <c r="C30" s="544"/>
      <c r="D30" s="546"/>
      <c r="E30" s="548"/>
      <c r="F30" s="541"/>
      <c r="G30" s="387"/>
      <c r="H30" s="542"/>
      <c r="I30" s="539"/>
      <c r="J30" s="539"/>
      <c r="K30" s="539"/>
      <c r="L30" s="539"/>
      <c r="M30" s="54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43"/>
      <c r="B31" s="544"/>
      <c r="C31" s="544"/>
      <c r="D31" s="546"/>
      <c r="E31" s="548"/>
      <c r="F31" s="541"/>
      <c r="G31" s="387"/>
      <c r="H31" s="542"/>
      <c r="I31" s="539"/>
      <c r="J31" s="539"/>
      <c r="K31" s="539"/>
      <c r="L31" s="539"/>
      <c r="M31" s="54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43"/>
      <c r="B32" s="544"/>
      <c r="C32" s="544"/>
      <c r="D32" s="546"/>
      <c r="E32" s="548"/>
      <c r="F32" s="541"/>
      <c r="G32" s="387"/>
      <c r="H32" s="542"/>
      <c r="I32" s="539"/>
      <c r="J32" s="539"/>
      <c r="K32" s="539"/>
      <c r="L32" s="539"/>
      <c r="M32" s="54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43"/>
      <c r="B33" s="544"/>
      <c r="C33" s="544"/>
      <c r="D33" s="546"/>
      <c r="E33" s="548"/>
      <c r="F33" s="541"/>
      <c r="G33" s="387"/>
      <c r="H33" s="542"/>
      <c r="I33" s="539"/>
      <c r="J33" s="539"/>
      <c r="K33" s="539"/>
      <c r="L33" s="539"/>
      <c r="M33" s="54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43"/>
      <c r="B34" s="544"/>
      <c r="C34" s="544"/>
      <c r="D34" s="546"/>
      <c r="E34" s="548"/>
      <c r="F34" s="541"/>
      <c r="G34" s="387"/>
      <c r="H34" s="542"/>
      <c r="I34" s="539"/>
      <c r="J34" s="539"/>
      <c r="K34" s="539"/>
      <c r="L34" s="539"/>
      <c r="M34" s="540"/>
      <c r="N34" s="26"/>
      <c r="O34" s="26"/>
    </row>
    <row r="35" spans="1:169">
      <c r="A35" s="543"/>
      <c r="B35" s="544"/>
      <c r="C35" s="544"/>
      <c r="D35" s="546"/>
      <c r="E35" s="548"/>
      <c r="F35" s="541"/>
      <c r="G35" s="387"/>
      <c r="H35" s="542"/>
      <c r="I35" s="539"/>
      <c r="J35" s="539"/>
      <c r="K35" s="539"/>
      <c r="L35" s="539"/>
      <c r="M35" s="540"/>
      <c r="N35" s="26"/>
      <c r="O35" s="26"/>
    </row>
    <row r="36" spans="1:169">
      <c r="A36" s="543"/>
      <c r="B36" s="544"/>
      <c r="C36" s="544"/>
      <c r="D36" s="546"/>
      <c r="E36" s="548"/>
      <c r="F36" s="541"/>
      <c r="G36" s="387"/>
      <c r="H36" s="542"/>
      <c r="I36" s="539"/>
      <c r="J36" s="539"/>
      <c r="K36" s="539"/>
      <c r="L36" s="539"/>
      <c r="M36" s="540"/>
      <c r="N36" s="26"/>
      <c r="O36" s="26"/>
    </row>
    <row r="37" spans="1:169">
      <c r="A37" s="543"/>
      <c r="B37" s="544"/>
      <c r="C37" s="544"/>
      <c r="D37" s="546"/>
      <c r="E37" s="548"/>
      <c r="F37" s="541"/>
      <c r="G37" s="387"/>
      <c r="H37" s="542"/>
      <c r="I37" s="539"/>
      <c r="J37" s="539"/>
      <c r="K37" s="539"/>
      <c r="L37" s="539"/>
      <c r="M37" s="540"/>
      <c r="N37" s="26"/>
      <c r="O37" s="26"/>
    </row>
    <row r="38" spans="1:169" ht="15.75" thickBot="1">
      <c r="A38" s="543"/>
      <c r="B38" s="544"/>
      <c r="C38" s="544"/>
      <c r="D38" s="546"/>
      <c r="E38" s="548"/>
      <c r="F38" s="541"/>
      <c r="G38" s="387"/>
      <c r="H38" s="542"/>
      <c r="I38" s="539"/>
      <c r="J38" s="539"/>
      <c r="K38" s="539"/>
      <c r="L38" s="539"/>
      <c r="M38" s="540"/>
      <c r="N38" s="26"/>
      <c r="O38" s="26"/>
    </row>
    <row r="39" spans="1:169" s="18" customFormat="1" ht="12.75" customHeight="1">
      <c r="A39" s="557">
        <f>'7- Mapa Final'!A40</f>
        <v>4</v>
      </c>
      <c r="B39" s="549" t="str">
        <f>'7- Mapa Final'!B40</f>
        <v>Recibir dádivas o beneficios a nombre propio o de terceros para  desviar recursos, no presentar o presentar reportes con información no veraz</v>
      </c>
      <c r="C39" s="549" t="str">
        <f>'7- Mapa Final'!C40</f>
        <v xml:space="preserve">Se favorece indebidamente a un servidor judicial a través de la validación del  reporte de accidentes de trabajo ante la Administradora de Riesgos Laborales </v>
      </c>
      <c r="D39" s="550" t="str">
        <f>'7- Mapa Final'!J40</f>
        <v>Muy Baja - 1</v>
      </c>
      <c r="E39" s="551" t="str">
        <f>'7- Mapa Final'!K40</f>
        <v>Moderado - 3</v>
      </c>
      <c r="F39" s="561" t="str">
        <f>'7- Mapa Final'!L40</f>
        <v>Moderado - 3</v>
      </c>
      <c r="G39" s="386" t="s">
        <v>368</v>
      </c>
      <c r="H39" s="542" t="s">
        <v>495</v>
      </c>
      <c r="I39" s="539"/>
      <c r="J39" s="539"/>
      <c r="K39" s="538"/>
      <c r="L39" s="538"/>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43"/>
      <c r="B40" s="544"/>
      <c r="C40" s="544"/>
      <c r="D40" s="546"/>
      <c r="E40" s="548"/>
      <c r="F40" s="541"/>
      <c r="G40" s="387"/>
      <c r="H40" s="542"/>
      <c r="I40" s="539"/>
      <c r="J40" s="539"/>
      <c r="K40" s="539"/>
      <c r="L40" s="539"/>
      <c r="M40" s="54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43"/>
      <c r="B41" s="544"/>
      <c r="C41" s="544"/>
      <c r="D41" s="546"/>
      <c r="E41" s="548"/>
      <c r="F41" s="541"/>
      <c r="G41" s="387"/>
      <c r="H41" s="542"/>
      <c r="I41" s="539"/>
      <c r="J41" s="539"/>
      <c r="K41" s="539"/>
      <c r="L41" s="539"/>
      <c r="M41" s="54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43"/>
      <c r="B42" s="544"/>
      <c r="C42" s="544"/>
      <c r="D42" s="546"/>
      <c r="E42" s="548"/>
      <c r="F42" s="541"/>
      <c r="G42" s="387"/>
      <c r="H42" s="542"/>
      <c r="I42" s="539"/>
      <c r="J42" s="539"/>
      <c r="K42" s="539"/>
      <c r="L42" s="539"/>
      <c r="M42" s="54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43"/>
      <c r="B43" s="544"/>
      <c r="C43" s="544"/>
      <c r="D43" s="546"/>
      <c r="E43" s="548"/>
      <c r="F43" s="541"/>
      <c r="G43" s="387"/>
      <c r="H43" s="542"/>
      <c r="I43" s="539"/>
      <c r="J43" s="539"/>
      <c r="K43" s="539"/>
      <c r="L43" s="539"/>
      <c r="M43" s="54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43"/>
      <c r="B44" s="544"/>
      <c r="C44" s="544"/>
      <c r="D44" s="546"/>
      <c r="E44" s="548"/>
      <c r="F44" s="541"/>
      <c r="G44" s="387"/>
      <c r="H44" s="542"/>
      <c r="I44" s="539"/>
      <c r="J44" s="539"/>
      <c r="K44" s="539"/>
      <c r="L44" s="539"/>
      <c r="M44" s="540"/>
      <c r="N44" s="26"/>
      <c r="O44" s="26"/>
    </row>
    <row r="45" spans="1:169">
      <c r="A45" s="543"/>
      <c r="B45" s="544"/>
      <c r="C45" s="544"/>
      <c r="D45" s="546"/>
      <c r="E45" s="548"/>
      <c r="F45" s="541"/>
      <c r="G45" s="387"/>
      <c r="H45" s="542"/>
      <c r="I45" s="539"/>
      <c r="J45" s="539"/>
      <c r="K45" s="539"/>
      <c r="L45" s="539"/>
      <c r="M45" s="540"/>
      <c r="N45" s="26"/>
      <c r="O45" s="26"/>
    </row>
    <row r="46" spans="1:169">
      <c r="A46" s="543"/>
      <c r="B46" s="544"/>
      <c r="C46" s="544"/>
      <c r="D46" s="546"/>
      <c r="E46" s="548"/>
      <c r="F46" s="541"/>
      <c r="G46" s="387"/>
      <c r="H46" s="542"/>
      <c r="I46" s="539"/>
      <c r="J46" s="539"/>
      <c r="K46" s="539"/>
      <c r="L46" s="539"/>
      <c r="M46" s="540"/>
      <c r="N46" s="26"/>
      <c r="O46" s="26"/>
    </row>
    <row r="47" spans="1:169">
      <c r="A47" s="543"/>
      <c r="B47" s="544"/>
      <c r="C47" s="544"/>
      <c r="D47" s="546"/>
      <c r="E47" s="548"/>
      <c r="F47" s="541"/>
      <c r="G47" s="387"/>
      <c r="H47" s="542"/>
      <c r="I47" s="539"/>
      <c r="J47" s="539"/>
      <c r="K47" s="539"/>
      <c r="L47" s="539"/>
      <c r="M47" s="540"/>
      <c r="N47" s="26"/>
      <c r="O47" s="26"/>
    </row>
    <row r="48" spans="1:169" ht="15.75" thickBot="1">
      <c r="A48" s="543"/>
      <c r="B48" s="544"/>
      <c r="C48" s="544"/>
      <c r="D48" s="546"/>
      <c r="E48" s="548"/>
      <c r="F48" s="541"/>
      <c r="G48" s="387"/>
      <c r="H48" s="542"/>
      <c r="I48" s="539"/>
      <c r="J48" s="539"/>
      <c r="K48" s="539"/>
      <c r="L48" s="539"/>
      <c r="M48" s="540"/>
      <c r="N48" s="26"/>
      <c r="O48" s="26"/>
    </row>
    <row r="49" spans="1:169" s="18" customFormat="1" ht="12.75" customHeight="1">
      <c r="A49" s="557">
        <f>'7- Mapa Final'!A50</f>
        <v>5</v>
      </c>
      <c r="B49" s="549"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49" t="str">
        <f>'7- Mapa Final'!C50</f>
        <v>Cuando  se direccionan los requisitos habilitanes y/o técnicos para favorecer  indebidamente  a ciertos proponentes</v>
      </c>
      <c r="D49" s="550" t="str">
        <f>'7- Mapa Final'!J50</f>
        <v>Muy Baja - 1</v>
      </c>
      <c r="E49" s="551" t="str">
        <f>'7- Mapa Final'!K50</f>
        <v>Mayor - 4</v>
      </c>
      <c r="F49" s="561" t="str">
        <f>'7- Mapa Final'!L50</f>
        <v>Alto  - 4</v>
      </c>
      <c r="G49" s="396" t="s">
        <v>434</v>
      </c>
      <c r="H49" s="542" t="s">
        <v>497</v>
      </c>
      <c r="I49" s="539"/>
      <c r="J49" s="539"/>
      <c r="K49" s="538"/>
      <c r="L49" s="538"/>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43"/>
      <c r="B50" s="544"/>
      <c r="C50" s="544"/>
      <c r="D50" s="546"/>
      <c r="E50" s="548"/>
      <c r="F50" s="541"/>
      <c r="G50" s="396"/>
      <c r="H50" s="542"/>
      <c r="I50" s="539"/>
      <c r="J50" s="539"/>
      <c r="K50" s="539"/>
      <c r="L50" s="539"/>
      <c r="M50" s="54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43"/>
      <c r="B51" s="544"/>
      <c r="C51" s="544"/>
      <c r="D51" s="546"/>
      <c r="E51" s="548"/>
      <c r="F51" s="541"/>
      <c r="G51" s="396"/>
      <c r="H51" s="542"/>
      <c r="I51" s="539"/>
      <c r="J51" s="539"/>
      <c r="K51" s="539"/>
      <c r="L51" s="539"/>
      <c r="M51" s="54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43"/>
      <c r="B52" s="544"/>
      <c r="C52" s="544"/>
      <c r="D52" s="546"/>
      <c r="E52" s="548"/>
      <c r="F52" s="541"/>
      <c r="G52" s="396"/>
      <c r="H52" s="542"/>
      <c r="I52" s="539"/>
      <c r="J52" s="539"/>
      <c r="K52" s="539"/>
      <c r="L52" s="539"/>
      <c r="M52" s="54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43"/>
      <c r="B53" s="544"/>
      <c r="C53" s="544"/>
      <c r="D53" s="546"/>
      <c r="E53" s="548"/>
      <c r="F53" s="541"/>
      <c r="G53" s="396"/>
      <c r="H53" s="542"/>
      <c r="I53" s="539"/>
      <c r="J53" s="539"/>
      <c r="K53" s="539"/>
      <c r="L53" s="539"/>
      <c r="M53" s="54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43"/>
      <c r="B54" s="544"/>
      <c r="C54" s="544"/>
      <c r="D54" s="546"/>
      <c r="E54" s="548"/>
      <c r="F54" s="541"/>
      <c r="G54" s="396"/>
      <c r="H54" s="542"/>
      <c r="I54" s="539"/>
      <c r="J54" s="539"/>
      <c r="K54" s="539"/>
      <c r="L54" s="539"/>
      <c r="M54" s="540"/>
      <c r="N54" s="26"/>
      <c r="O54" s="26"/>
    </row>
    <row r="55" spans="1:169">
      <c r="A55" s="543"/>
      <c r="B55" s="544"/>
      <c r="C55" s="544"/>
      <c r="D55" s="546"/>
      <c r="E55" s="548"/>
      <c r="F55" s="541"/>
      <c r="G55" s="396"/>
      <c r="H55" s="542"/>
      <c r="I55" s="539"/>
      <c r="J55" s="539"/>
      <c r="K55" s="539"/>
      <c r="L55" s="539"/>
      <c r="M55" s="540"/>
      <c r="N55" s="26"/>
      <c r="O55" s="26"/>
    </row>
    <row r="56" spans="1:169">
      <c r="A56" s="543"/>
      <c r="B56" s="544"/>
      <c r="C56" s="544"/>
      <c r="D56" s="546"/>
      <c r="E56" s="548"/>
      <c r="F56" s="541"/>
      <c r="G56" s="396"/>
      <c r="H56" s="542"/>
      <c r="I56" s="539"/>
      <c r="J56" s="539"/>
      <c r="K56" s="539"/>
      <c r="L56" s="539"/>
      <c r="M56" s="540"/>
      <c r="N56" s="26"/>
      <c r="O56" s="26"/>
    </row>
    <row r="57" spans="1:169">
      <c r="A57" s="543"/>
      <c r="B57" s="544"/>
      <c r="C57" s="544"/>
      <c r="D57" s="546"/>
      <c r="E57" s="548"/>
      <c r="F57" s="541"/>
      <c r="G57" s="396"/>
      <c r="H57" s="542"/>
      <c r="I57" s="539"/>
      <c r="J57" s="539"/>
      <c r="K57" s="539"/>
      <c r="L57" s="539"/>
      <c r="M57" s="540"/>
      <c r="N57" s="26"/>
      <c r="O57" s="26"/>
    </row>
    <row r="58" spans="1:169" ht="15.75" thickBot="1">
      <c r="A58" s="543"/>
      <c r="B58" s="544"/>
      <c r="C58" s="544"/>
      <c r="D58" s="546"/>
      <c r="E58" s="548"/>
      <c r="F58" s="541"/>
      <c r="G58" s="407"/>
      <c r="H58" s="542"/>
      <c r="I58" s="539"/>
      <c r="J58" s="539"/>
      <c r="K58" s="539"/>
      <c r="L58" s="539"/>
      <c r="M58" s="540"/>
      <c r="N58" s="26"/>
      <c r="O58" s="26"/>
    </row>
    <row r="59" spans="1:169" s="18" customFormat="1" ht="12.75" customHeight="1">
      <c r="A59" s="557">
        <f>'7- Mapa Final'!A60</f>
        <v>6</v>
      </c>
      <c r="B59" s="549"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49" t="str">
        <f>'7- Mapa Final'!C60</f>
        <v xml:space="preserve">Cuando se favorece indebidamente a un servidor judicial a través de la validación del  reporte de accidentes de trabajo ante la Administradora de Riesgos Laborales </v>
      </c>
      <c r="D59" s="550" t="str">
        <f>'7- Mapa Final'!J60</f>
        <v>Muy Baja - 1</v>
      </c>
      <c r="E59" s="551" t="str">
        <f>'7- Mapa Final'!K60</f>
        <v>Mayor - 4</v>
      </c>
      <c r="F59" s="561" t="str">
        <f>'7- Mapa Final'!L60</f>
        <v>Alto  - 4</v>
      </c>
      <c r="G59" s="396" t="s">
        <v>434</v>
      </c>
      <c r="H59" s="542" t="s">
        <v>495</v>
      </c>
      <c r="I59" s="539"/>
      <c r="J59" s="539"/>
      <c r="K59" s="538"/>
      <c r="L59" s="538"/>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43"/>
      <c r="B60" s="544"/>
      <c r="C60" s="544"/>
      <c r="D60" s="546"/>
      <c r="E60" s="548"/>
      <c r="F60" s="541"/>
      <c r="G60" s="396"/>
      <c r="H60" s="542"/>
      <c r="I60" s="539"/>
      <c r="J60" s="539"/>
      <c r="K60" s="539"/>
      <c r="L60" s="539"/>
      <c r="M60" s="54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43"/>
      <c r="B61" s="544"/>
      <c r="C61" s="544"/>
      <c r="D61" s="546"/>
      <c r="E61" s="548"/>
      <c r="F61" s="541"/>
      <c r="G61" s="396"/>
      <c r="H61" s="542"/>
      <c r="I61" s="539"/>
      <c r="J61" s="539"/>
      <c r="K61" s="539"/>
      <c r="L61" s="539"/>
      <c r="M61" s="54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43"/>
      <c r="B62" s="544"/>
      <c r="C62" s="544"/>
      <c r="D62" s="546"/>
      <c r="E62" s="548"/>
      <c r="F62" s="541"/>
      <c r="G62" s="396"/>
      <c r="H62" s="542"/>
      <c r="I62" s="539"/>
      <c r="J62" s="539"/>
      <c r="K62" s="539"/>
      <c r="L62" s="539"/>
      <c r="M62" s="54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43"/>
      <c r="B63" s="544"/>
      <c r="C63" s="544"/>
      <c r="D63" s="546"/>
      <c r="E63" s="548"/>
      <c r="F63" s="541"/>
      <c r="G63" s="396"/>
      <c r="H63" s="542"/>
      <c r="I63" s="539"/>
      <c r="J63" s="539"/>
      <c r="K63" s="539"/>
      <c r="L63" s="539"/>
      <c r="M63" s="54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43"/>
      <c r="B64" s="544"/>
      <c r="C64" s="544"/>
      <c r="D64" s="546"/>
      <c r="E64" s="548"/>
      <c r="F64" s="541"/>
      <c r="G64" s="396"/>
      <c r="H64" s="542"/>
      <c r="I64" s="539"/>
      <c r="J64" s="539"/>
      <c r="K64" s="539"/>
      <c r="L64" s="539"/>
      <c r="M64" s="540"/>
      <c r="N64" s="26"/>
      <c r="O64" s="26"/>
    </row>
    <row r="65" spans="1:15">
      <c r="A65" s="543"/>
      <c r="B65" s="544"/>
      <c r="C65" s="544"/>
      <c r="D65" s="546"/>
      <c r="E65" s="548"/>
      <c r="F65" s="541"/>
      <c r="G65" s="396"/>
      <c r="H65" s="542"/>
      <c r="I65" s="539"/>
      <c r="J65" s="539"/>
      <c r="K65" s="539"/>
      <c r="L65" s="539"/>
      <c r="M65" s="540"/>
      <c r="N65" s="26"/>
      <c r="O65" s="26"/>
    </row>
    <row r="66" spans="1:15">
      <c r="A66" s="543"/>
      <c r="B66" s="544"/>
      <c r="C66" s="544"/>
      <c r="D66" s="546"/>
      <c r="E66" s="548"/>
      <c r="F66" s="541"/>
      <c r="G66" s="396"/>
      <c r="H66" s="542"/>
      <c r="I66" s="539"/>
      <c r="J66" s="539"/>
      <c r="K66" s="539"/>
      <c r="L66" s="539"/>
      <c r="M66" s="540"/>
      <c r="N66" s="26"/>
      <c r="O66" s="26"/>
    </row>
    <row r="67" spans="1:15">
      <c r="A67" s="543"/>
      <c r="B67" s="544"/>
      <c r="C67" s="544"/>
      <c r="D67" s="546"/>
      <c r="E67" s="548"/>
      <c r="F67" s="541"/>
      <c r="G67" s="396"/>
      <c r="H67" s="542"/>
      <c r="I67" s="539"/>
      <c r="J67" s="539"/>
      <c r="K67" s="539"/>
      <c r="L67" s="539"/>
      <c r="M67" s="540"/>
      <c r="N67" s="26"/>
      <c r="O67" s="26"/>
    </row>
    <row r="68" spans="1:15">
      <c r="A68" s="543"/>
      <c r="B68" s="544"/>
      <c r="C68" s="544"/>
      <c r="D68" s="546"/>
      <c r="E68" s="548"/>
      <c r="F68" s="541"/>
      <c r="G68" s="407"/>
      <c r="H68" s="542"/>
      <c r="I68" s="539"/>
      <c r="J68" s="539"/>
      <c r="K68" s="539"/>
      <c r="L68" s="539"/>
      <c r="M68" s="540"/>
      <c r="N68" s="26"/>
      <c r="O68" s="26"/>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6147702-43C0-43D0-AA4D-7870C90C77A5}">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F6" zoomScale="80" zoomScaleNormal="80"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2"/>
      <c r="D1" s="552"/>
      <c r="E1" s="552"/>
      <c r="F1" s="552"/>
      <c r="G1" s="552"/>
      <c r="H1" s="552"/>
      <c r="I1" s="552"/>
      <c r="J1" s="552"/>
      <c r="K1" s="552"/>
      <c r="L1" s="553"/>
      <c r="M1" s="554"/>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6"/>
      <c r="B2" s="276"/>
      <c r="C2" s="578"/>
      <c r="D2" s="578"/>
      <c r="E2" s="578"/>
      <c r="F2" s="578"/>
      <c r="G2" s="578"/>
      <c r="H2" s="578"/>
      <c r="I2" s="578"/>
      <c r="J2" s="578"/>
      <c r="K2" s="578"/>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08" t="s">
        <v>266</v>
      </c>
      <c r="B3" s="408"/>
      <c r="C3" s="507" t="s">
        <v>5</v>
      </c>
      <c r="D3" s="507"/>
      <c r="E3" s="507"/>
      <c r="F3" s="507"/>
      <c r="G3" s="507"/>
      <c r="H3" s="507"/>
      <c r="I3" s="507"/>
      <c r="J3" s="507"/>
      <c r="K3" s="507"/>
      <c r="L3" s="507"/>
      <c r="M3" s="507"/>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08" t="s">
        <v>267</v>
      </c>
      <c r="B4" s="408"/>
      <c r="C4" s="506" t="s">
        <v>473</v>
      </c>
      <c r="D4" s="506"/>
      <c r="E4" s="506"/>
      <c r="F4" s="506"/>
      <c r="G4" s="506"/>
      <c r="H4" s="506"/>
      <c r="I4" s="506"/>
      <c r="J4" s="506"/>
      <c r="K4" s="506"/>
      <c r="L4" s="506"/>
      <c r="M4" s="506"/>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08" t="s">
        <v>269</v>
      </c>
      <c r="B5" s="408"/>
      <c r="C5" s="436" t="s">
        <v>270</v>
      </c>
      <c r="D5" s="574"/>
      <c r="E5" s="574"/>
      <c r="F5" s="574"/>
      <c r="G5" s="574"/>
      <c r="H5" s="574"/>
      <c r="I5" s="574"/>
      <c r="J5" s="574"/>
      <c r="K5" s="574"/>
      <c r="L5" s="574"/>
      <c r="M5" s="57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69" t="s">
        <v>474</v>
      </c>
      <c r="B6" s="570"/>
      <c r="C6" s="571"/>
      <c r="D6" s="572" t="s">
        <v>475</v>
      </c>
      <c r="E6" s="572"/>
      <c r="F6" s="572"/>
      <c r="G6" s="573" t="s">
        <v>476</v>
      </c>
      <c r="H6" s="564" t="s">
        <v>477</v>
      </c>
      <c r="I6" s="566" t="s">
        <v>478</v>
      </c>
      <c r="J6" s="567"/>
      <c r="K6" s="566" t="s">
        <v>479</v>
      </c>
      <c r="L6" s="567"/>
      <c r="M6" s="568"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73"/>
      <c r="H7" s="565"/>
      <c r="I7" s="21" t="s">
        <v>483</v>
      </c>
      <c r="J7" s="21" t="s">
        <v>484</v>
      </c>
      <c r="K7" s="21" t="s">
        <v>485</v>
      </c>
      <c r="L7" s="21" t="s">
        <v>486</v>
      </c>
      <c r="M7" s="568"/>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5"/>
      <c r="B8" s="556"/>
      <c r="C8" s="556"/>
      <c r="D8" s="556"/>
      <c r="E8" s="556"/>
      <c r="F8" s="556"/>
      <c r="G8" s="556"/>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7">
        <f>'7- Mapa Final'!A10</f>
        <v>1</v>
      </c>
      <c r="B9" s="549" t="str">
        <f>'7- Mapa Final'!B10</f>
        <v xml:space="preserve">Incumplimiento de los requisitos legales del SG-SST </v>
      </c>
      <c r="C9" s="549" t="str">
        <f>'7- Mapa Final'!C10</f>
        <v>No implementar dentro de los tiempos legales el SSST o implementarlo en forma parcial</v>
      </c>
      <c r="D9" s="550" t="str">
        <f>'7- Mapa Final'!J10</f>
        <v>Baja - 2</v>
      </c>
      <c r="E9" s="551" t="str">
        <f>'7- Mapa Final'!K10</f>
        <v>Moderado - 3</v>
      </c>
      <c r="F9" s="561" t="str">
        <f>'7- Mapa Final'!L10</f>
        <v>Moderado - 6</v>
      </c>
      <c r="G9" s="386" t="s">
        <v>368</v>
      </c>
      <c r="H9" s="562" t="s">
        <v>490</v>
      </c>
      <c r="I9" s="563"/>
      <c r="J9" s="563"/>
      <c r="K9" s="538"/>
      <c r="L9" s="538"/>
      <c r="M9" s="558"/>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43"/>
      <c r="B10" s="544"/>
      <c r="C10" s="544"/>
      <c r="D10" s="546"/>
      <c r="E10" s="548"/>
      <c r="F10" s="541"/>
      <c r="G10" s="387"/>
      <c r="H10" s="542"/>
      <c r="I10" s="539"/>
      <c r="J10" s="539"/>
      <c r="K10" s="539"/>
      <c r="L10" s="539"/>
      <c r="M10" s="55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43"/>
      <c r="B11" s="544"/>
      <c r="C11" s="544"/>
      <c r="D11" s="546"/>
      <c r="E11" s="548"/>
      <c r="F11" s="541"/>
      <c r="G11" s="387"/>
      <c r="H11" s="542"/>
      <c r="I11" s="539"/>
      <c r="J11" s="539"/>
      <c r="K11" s="539"/>
      <c r="L11" s="539"/>
      <c r="M11" s="55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43"/>
      <c r="B12" s="544"/>
      <c r="C12" s="544"/>
      <c r="D12" s="546"/>
      <c r="E12" s="548"/>
      <c r="F12" s="541"/>
      <c r="G12" s="387"/>
      <c r="H12" s="542"/>
      <c r="I12" s="539"/>
      <c r="J12" s="539"/>
      <c r="K12" s="539"/>
      <c r="L12" s="539"/>
      <c r="M12" s="55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43"/>
      <c r="B13" s="544"/>
      <c r="C13" s="544"/>
      <c r="D13" s="546"/>
      <c r="E13" s="548"/>
      <c r="F13" s="541"/>
      <c r="G13" s="387"/>
      <c r="H13" s="542"/>
      <c r="I13" s="539"/>
      <c r="J13" s="539"/>
      <c r="K13" s="539"/>
      <c r="L13" s="539"/>
      <c r="M13" s="55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43"/>
      <c r="B14" s="544"/>
      <c r="C14" s="544"/>
      <c r="D14" s="546"/>
      <c r="E14" s="548"/>
      <c r="F14" s="541"/>
      <c r="G14" s="387"/>
      <c r="H14" s="542"/>
      <c r="I14" s="539"/>
      <c r="J14" s="539"/>
      <c r="K14" s="539"/>
      <c r="L14" s="539"/>
      <c r="M14" s="55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43"/>
      <c r="B15" s="544"/>
      <c r="C15" s="544"/>
      <c r="D15" s="546"/>
      <c r="E15" s="548"/>
      <c r="F15" s="541"/>
      <c r="G15" s="387"/>
      <c r="H15" s="542"/>
      <c r="I15" s="539"/>
      <c r="J15" s="539"/>
      <c r="K15" s="539"/>
      <c r="L15" s="539"/>
      <c r="M15" s="55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43"/>
      <c r="B16" s="544"/>
      <c r="C16" s="544"/>
      <c r="D16" s="546"/>
      <c r="E16" s="548"/>
      <c r="F16" s="541"/>
      <c r="G16" s="387"/>
      <c r="H16" s="542"/>
      <c r="I16" s="539"/>
      <c r="J16" s="539"/>
      <c r="K16" s="539"/>
      <c r="L16" s="539"/>
      <c r="M16" s="55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43"/>
      <c r="B17" s="544"/>
      <c r="C17" s="544"/>
      <c r="D17" s="546"/>
      <c r="E17" s="548"/>
      <c r="F17" s="541"/>
      <c r="G17" s="387"/>
      <c r="H17" s="542"/>
      <c r="I17" s="539"/>
      <c r="J17" s="539"/>
      <c r="K17" s="539"/>
      <c r="L17" s="539"/>
      <c r="M17" s="55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43"/>
      <c r="B18" s="544"/>
      <c r="C18" s="544"/>
      <c r="D18" s="546"/>
      <c r="E18" s="548"/>
      <c r="F18" s="541"/>
      <c r="G18" s="387"/>
      <c r="H18" s="542"/>
      <c r="I18" s="539"/>
      <c r="J18" s="539"/>
      <c r="K18" s="539"/>
      <c r="L18" s="539"/>
      <c r="M18" s="560"/>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7">
        <f>'7- Mapa Final'!A20</f>
        <v>2</v>
      </c>
      <c r="B19" s="549" t="str">
        <f>'7- Mapa Final'!B20</f>
        <v>Incumplimiento Plan Trabajo de SG-SST</v>
      </c>
      <c r="C19" s="549" t="str">
        <f>'7- Mapa Final'!C20</f>
        <v>Posibilidad de incumplimiento de las metas establecidas por omisión en la ejecución de actividades del plan anual de SST.</v>
      </c>
      <c r="D19" s="550" t="str">
        <f>'7- Mapa Final'!J20</f>
        <v>Muy Baja - 1</v>
      </c>
      <c r="E19" s="551" t="str">
        <f>'7- Mapa Final'!K20</f>
        <v>Moderado - 3</v>
      </c>
      <c r="F19" s="561" t="str">
        <f>'7- Mapa Final'!L20</f>
        <v>Moderado - 3</v>
      </c>
      <c r="G19" s="386" t="s">
        <v>368</v>
      </c>
      <c r="H19" s="542" t="s">
        <v>492</v>
      </c>
      <c r="I19" s="539"/>
      <c r="J19" s="539"/>
      <c r="K19" s="538"/>
      <c r="L19" s="538"/>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43"/>
      <c r="B20" s="544"/>
      <c r="C20" s="544"/>
      <c r="D20" s="546"/>
      <c r="E20" s="548"/>
      <c r="F20" s="541"/>
      <c r="G20" s="387"/>
      <c r="H20" s="542"/>
      <c r="I20" s="539"/>
      <c r="J20" s="539"/>
      <c r="K20" s="539"/>
      <c r="L20" s="539"/>
      <c r="M20" s="54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43"/>
      <c r="B21" s="544"/>
      <c r="C21" s="544"/>
      <c r="D21" s="546"/>
      <c r="E21" s="548"/>
      <c r="F21" s="541"/>
      <c r="G21" s="387"/>
      <c r="H21" s="542"/>
      <c r="I21" s="539"/>
      <c r="J21" s="539"/>
      <c r="K21" s="539"/>
      <c r="L21" s="539"/>
      <c r="M21" s="54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43"/>
      <c r="B22" s="544"/>
      <c r="C22" s="544"/>
      <c r="D22" s="546"/>
      <c r="E22" s="548"/>
      <c r="F22" s="541"/>
      <c r="G22" s="387"/>
      <c r="H22" s="542"/>
      <c r="I22" s="539"/>
      <c r="J22" s="539"/>
      <c r="K22" s="539"/>
      <c r="L22" s="539"/>
      <c r="M22" s="54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43"/>
      <c r="B23" s="544"/>
      <c r="C23" s="544"/>
      <c r="D23" s="546"/>
      <c r="E23" s="548"/>
      <c r="F23" s="541"/>
      <c r="G23" s="387"/>
      <c r="H23" s="542"/>
      <c r="I23" s="539"/>
      <c r="J23" s="539"/>
      <c r="K23" s="539"/>
      <c r="L23" s="539"/>
      <c r="M23" s="54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43"/>
      <c r="B24" s="544"/>
      <c r="C24" s="544"/>
      <c r="D24" s="546"/>
      <c r="E24" s="548"/>
      <c r="F24" s="541"/>
      <c r="G24" s="387"/>
      <c r="H24" s="542"/>
      <c r="I24" s="539"/>
      <c r="J24" s="539"/>
      <c r="K24" s="539"/>
      <c r="L24" s="539"/>
      <c r="M24" s="540"/>
      <c r="N24" s="26"/>
      <c r="O24" s="26"/>
    </row>
    <row r="25" spans="1:169">
      <c r="A25" s="543"/>
      <c r="B25" s="544"/>
      <c r="C25" s="544"/>
      <c r="D25" s="546"/>
      <c r="E25" s="548"/>
      <c r="F25" s="541"/>
      <c r="G25" s="387"/>
      <c r="H25" s="542"/>
      <c r="I25" s="539"/>
      <c r="J25" s="539"/>
      <c r="K25" s="539"/>
      <c r="L25" s="539"/>
      <c r="M25" s="540"/>
      <c r="N25" s="26"/>
      <c r="O25" s="26"/>
    </row>
    <row r="26" spans="1:169">
      <c r="A26" s="543"/>
      <c r="B26" s="544"/>
      <c r="C26" s="544"/>
      <c r="D26" s="546"/>
      <c r="E26" s="548"/>
      <c r="F26" s="541"/>
      <c r="G26" s="387"/>
      <c r="H26" s="542"/>
      <c r="I26" s="539"/>
      <c r="J26" s="539"/>
      <c r="K26" s="539"/>
      <c r="L26" s="539"/>
      <c r="M26" s="540"/>
      <c r="N26" s="26"/>
      <c r="O26" s="26"/>
    </row>
    <row r="27" spans="1:169">
      <c r="A27" s="543"/>
      <c r="B27" s="544"/>
      <c r="C27" s="544"/>
      <c r="D27" s="546"/>
      <c r="E27" s="548"/>
      <c r="F27" s="541"/>
      <c r="G27" s="387"/>
      <c r="H27" s="542"/>
      <c r="I27" s="539"/>
      <c r="J27" s="539"/>
      <c r="K27" s="539"/>
      <c r="L27" s="539"/>
      <c r="M27" s="540"/>
      <c r="N27" s="26"/>
      <c r="O27" s="26"/>
    </row>
    <row r="28" spans="1:169" ht="15.75" thickBot="1">
      <c r="A28" s="543"/>
      <c r="B28" s="544"/>
      <c r="C28" s="544"/>
      <c r="D28" s="546"/>
      <c r="E28" s="548"/>
      <c r="F28" s="541"/>
      <c r="G28" s="387"/>
      <c r="H28" s="542"/>
      <c r="I28" s="539"/>
      <c r="J28" s="539"/>
      <c r="K28" s="539"/>
      <c r="L28" s="539"/>
      <c r="M28" s="540"/>
      <c r="N28" s="26"/>
      <c r="O28" s="26"/>
    </row>
    <row r="29" spans="1:169" s="18" customFormat="1" ht="12.75" customHeight="1">
      <c r="A29" s="557">
        <f>'7- Mapa Final'!A30</f>
        <v>3</v>
      </c>
      <c r="B29" s="549" t="str">
        <f>'7- Mapa Final'!B30</f>
        <v xml:space="preserve">Aumento de Accidentes de trabajo y enfermedades laborales o salud pública </v>
      </c>
      <c r="C29" s="549"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0" t="str">
        <f>'7- Mapa Final'!J30</f>
        <v>Muy Baja - 1</v>
      </c>
      <c r="E29" s="551" t="str">
        <f>'7- Mapa Final'!K30</f>
        <v>Moderado - 3</v>
      </c>
      <c r="F29" s="561" t="str">
        <f>'7- Mapa Final'!L30</f>
        <v>Moderado - 3</v>
      </c>
      <c r="G29" s="386" t="s">
        <v>368</v>
      </c>
      <c r="H29" s="542" t="s">
        <v>494</v>
      </c>
      <c r="I29" s="539"/>
      <c r="J29" s="539"/>
      <c r="K29" s="538"/>
      <c r="L29" s="538"/>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43"/>
      <c r="B30" s="544"/>
      <c r="C30" s="544"/>
      <c r="D30" s="546"/>
      <c r="E30" s="548"/>
      <c r="F30" s="541"/>
      <c r="G30" s="387"/>
      <c r="H30" s="542"/>
      <c r="I30" s="539"/>
      <c r="J30" s="539"/>
      <c r="K30" s="539"/>
      <c r="L30" s="539"/>
      <c r="M30" s="54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43"/>
      <c r="B31" s="544"/>
      <c r="C31" s="544"/>
      <c r="D31" s="546"/>
      <c r="E31" s="548"/>
      <c r="F31" s="541"/>
      <c r="G31" s="387"/>
      <c r="H31" s="542"/>
      <c r="I31" s="539"/>
      <c r="J31" s="539"/>
      <c r="K31" s="539"/>
      <c r="L31" s="539"/>
      <c r="M31" s="54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43"/>
      <c r="B32" s="544"/>
      <c r="C32" s="544"/>
      <c r="D32" s="546"/>
      <c r="E32" s="548"/>
      <c r="F32" s="541"/>
      <c r="G32" s="387"/>
      <c r="H32" s="542"/>
      <c r="I32" s="539"/>
      <c r="J32" s="539"/>
      <c r="K32" s="539"/>
      <c r="L32" s="539"/>
      <c r="M32" s="54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43"/>
      <c r="B33" s="544"/>
      <c r="C33" s="544"/>
      <c r="D33" s="546"/>
      <c r="E33" s="548"/>
      <c r="F33" s="541"/>
      <c r="G33" s="387"/>
      <c r="H33" s="542"/>
      <c r="I33" s="539"/>
      <c r="J33" s="539"/>
      <c r="K33" s="539"/>
      <c r="L33" s="539"/>
      <c r="M33" s="54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43"/>
      <c r="B34" s="544"/>
      <c r="C34" s="544"/>
      <c r="D34" s="546"/>
      <c r="E34" s="548"/>
      <c r="F34" s="541"/>
      <c r="G34" s="387"/>
      <c r="H34" s="542"/>
      <c r="I34" s="539"/>
      <c r="J34" s="539"/>
      <c r="K34" s="539"/>
      <c r="L34" s="539"/>
      <c r="M34" s="540"/>
      <c r="N34" s="26"/>
      <c r="O34" s="26"/>
    </row>
    <row r="35" spans="1:169">
      <c r="A35" s="543"/>
      <c r="B35" s="544"/>
      <c r="C35" s="544"/>
      <c r="D35" s="546"/>
      <c r="E35" s="548"/>
      <c r="F35" s="541"/>
      <c r="G35" s="387"/>
      <c r="H35" s="542"/>
      <c r="I35" s="539"/>
      <c r="J35" s="539"/>
      <c r="K35" s="539"/>
      <c r="L35" s="539"/>
      <c r="M35" s="540"/>
      <c r="N35" s="26"/>
      <c r="O35" s="26"/>
    </row>
    <row r="36" spans="1:169">
      <c r="A36" s="543"/>
      <c r="B36" s="544"/>
      <c r="C36" s="544"/>
      <c r="D36" s="546"/>
      <c r="E36" s="548"/>
      <c r="F36" s="541"/>
      <c r="G36" s="387"/>
      <c r="H36" s="542"/>
      <c r="I36" s="539"/>
      <c r="J36" s="539"/>
      <c r="K36" s="539"/>
      <c r="L36" s="539"/>
      <c r="M36" s="540"/>
      <c r="N36" s="26"/>
      <c r="O36" s="26"/>
    </row>
    <row r="37" spans="1:169">
      <c r="A37" s="543"/>
      <c r="B37" s="544"/>
      <c r="C37" s="544"/>
      <c r="D37" s="546"/>
      <c r="E37" s="548"/>
      <c r="F37" s="541"/>
      <c r="G37" s="387"/>
      <c r="H37" s="542"/>
      <c r="I37" s="539"/>
      <c r="J37" s="539"/>
      <c r="K37" s="539"/>
      <c r="L37" s="539"/>
      <c r="M37" s="540"/>
      <c r="N37" s="26"/>
      <c r="O37" s="26"/>
    </row>
    <row r="38" spans="1:169" ht="15.75" thickBot="1">
      <c r="A38" s="543"/>
      <c r="B38" s="544"/>
      <c r="C38" s="544"/>
      <c r="D38" s="546"/>
      <c r="E38" s="548"/>
      <c r="F38" s="541"/>
      <c r="G38" s="387"/>
      <c r="H38" s="542"/>
      <c r="I38" s="539"/>
      <c r="J38" s="539"/>
      <c r="K38" s="539"/>
      <c r="L38" s="539"/>
      <c r="M38" s="540"/>
      <c r="N38" s="26"/>
      <c r="O38" s="26"/>
    </row>
    <row r="39" spans="1:169" s="18" customFormat="1" ht="12.75" customHeight="1">
      <c r="A39" s="557">
        <f>'7- Mapa Final'!A40</f>
        <v>4</v>
      </c>
      <c r="B39" s="549" t="str">
        <f>'7- Mapa Final'!B40</f>
        <v>Recibir dádivas o beneficios a nombre propio o de terceros para  desviar recursos, no presentar o presentar reportes con información no veraz</v>
      </c>
      <c r="C39" s="549" t="str">
        <f>'7- Mapa Final'!C40</f>
        <v xml:space="preserve">Se favorece indebidamente a un servidor judicial a través de la validación del  reporte de accidentes de trabajo ante la Administradora de Riesgos Laborales </v>
      </c>
      <c r="D39" s="550" t="str">
        <f>'7- Mapa Final'!J40</f>
        <v>Muy Baja - 1</v>
      </c>
      <c r="E39" s="551" t="str">
        <f>'7- Mapa Final'!K40</f>
        <v>Moderado - 3</v>
      </c>
      <c r="F39" s="561" t="str">
        <f>'7- Mapa Final'!L40</f>
        <v>Moderado - 3</v>
      </c>
      <c r="G39" s="386" t="s">
        <v>368</v>
      </c>
      <c r="H39" s="542" t="s">
        <v>495</v>
      </c>
      <c r="I39" s="539"/>
      <c r="J39" s="539"/>
      <c r="K39" s="538"/>
      <c r="L39" s="538"/>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43"/>
      <c r="B40" s="544"/>
      <c r="C40" s="544"/>
      <c r="D40" s="546"/>
      <c r="E40" s="548"/>
      <c r="F40" s="541"/>
      <c r="G40" s="387"/>
      <c r="H40" s="542"/>
      <c r="I40" s="539"/>
      <c r="J40" s="539"/>
      <c r="K40" s="539"/>
      <c r="L40" s="539"/>
      <c r="M40" s="54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43"/>
      <c r="B41" s="544"/>
      <c r="C41" s="544"/>
      <c r="D41" s="546"/>
      <c r="E41" s="548"/>
      <c r="F41" s="541"/>
      <c r="G41" s="387"/>
      <c r="H41" s="542"/>
      <c r="I41" s="539"/>
      <c r="J41" s="539"/>
      <c r="K41" s="539"/>
      <c r="L41" s="539"/>
      <c r="M41" s="54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43"/>
      <c r="B42" s="544"/>
      <c r="C42" s="544"/>
      <c r="D42" s="546"/>
      <c r="E42" s="548"/>
      <c r="F42" s="541"/>
      <c r="G42" s="387"/>
      <c r="H42" s="542"/>
      <c r="I42" s="539"/>
      <c r="J42" s="539"/>
      <c r="K42" s="539"/>
      <c r="L42" s="539"/>
      <c r="M42" s="54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43"/>
      <c r="B43" s="544"/>
      <c r="C43" s="544"/>
      <c r="D43" s="546"/>
      <c r="E43" s="548"/>
      <c r="F43" s="541"/>
      <c r="G43" s="387"/>
      <c r="H43" s="542"/>
      <c r="I43" s="539"/>
      <c r="J43" s="539"/>
      <c r="K43" s="539"/>
      <c r="L43" s="539"/>
      <c r="M43" s="54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43"/>
      <c r="B44" s="544"/>
      <c r="C44" s="544"/>
      <c r="D44" s="546"/>
      <c r="E44" s="548"/>
      <c r="F44" s="541"/>
      <c r="G44" s="387"/>
      <c r="H44" s="542"/>
      <c r="I44" s="539"/>
      <c r="J44" s="539"/>
      <c r="K44" s="539"/>
      <c r="L44" s="539"/>
      <c r="M44" s="540"/>
      <c r="N44" s="26"/>
      <c r="O44" s="26"/>
    </row>
    <row r="45" spans="1:169">
      <c r="A45" s="543"/>
      <c r="B45" s="544"/>
      <c r="C45" s="544"/>
      <c r="D45" s="546"/>
      <c r="E45" s="548"/>
      <c r="F45" s="541"/>
      <c r="G45" s="387"/>
      <c r="H45" s="542"/>
      <c r="I45" s="539"/>
      <c r="J45" s="539"/>
      <c r="K45" s="539"/>
      <c r="L45" s="539"/>
      <c r="M45" s="540"/>
      <c r="N45" s="26"/>
      <c r="O45" s="26"/>
    </row>
    <row r="46" spans="1:169">
      <c r="A46" s="543"/>
      <c r="B46" s="544"/>
      <c r="C46" s="544"/>
      <c r="D46" s="546"/>
      <c r="E46" s="548"/>
      <c r="F46" s="541"/>
      <c r="G46" s="387"/>
      <c r="H46" s="542"/>
      <c r="I46" s="539"/>
      <c r="J46" s="539"/>
      <c r="K46" s="539"/>
      <c r="L46" s="539"/>
      <c r="M46" s="540"/>
      <c r="N46" s="26"/>
      <c r="O46" s="26"/>
    </row>
    <row r="47" spans="1:169">
      <c r="A47" s="543"/>
      <c r="B47" s="544"/>
      <c r="C47" s="544"/>
      <c r="D47" s="546"/>
      <c r="E47" s="548"/>
      <c r="F47" s="541"/>
      <c r="G47" s="387"/>
      <c r="H47" s="542"/>
      <c r="I47" s="539"/>
      <c r="J47" s="539"/>
      <c r="K47" s="539"/>
      <c r="L47" s="539"/>
      <c r="M47" s="540"/>
      <c r="N47" s="26"/>
      <c r="O47" s="26"/>
    </row>
    <row r="48" spans="1:169" ht="15.75" thickBot="1">
      <c r="A48" s="543"/>
      <c r="B48" s="544"/>
      <c r="C48" s="544"/>
      <c r="D48" s="546"/>
      <c r="E48" s="548"/>
      <c r="F48" s="541"/>
      <c r="G48" s="387"/>
      <c r="H48" s="542"/>
      <c r="I48" s="539"/>
      <c r="J48" s="539"/>
      <c r="K48" s="539"/>
      <c r="L48" s="539"/>
      <c r="M48" s="540"/>
      <c r="N48" s="26"/>
      <c r="O48" s="26"/>
    </row>
    <row r="49" spans="1:169" s="18" customFormat="1" ht="12.75" customHeight="1">
      <c r="A49" s="557">
        <f>'7- Mapa Final'!A50</f>
        <v>5</v>
      </c>
      <c r="B49" s="549"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49" t="str">
        <f>'7- Mapa Final'!C50</f>
        <v>Cuando  se direccionan los requisitos habilitanes y/o técnicos para favorecer  indebidamente  a ciertos proponentes</v>
      </c>
      <c r="D49" s="550" t="str">
        <f>'7- Mapa Final'!J50</f>
        <v>Muy Baja - 1</v>
      </c>
      <c r="E49" s="551" t="str">
        <f>'7- Mapa Final'!K50</f>
        <v>Mayor - 4</v>
      </c>
      <c r="F49" s="561" t="str">
        <f>'7- Mapa Final'!L50</f>
        <v>Alto  - 4</v>
      </c>
      <c r="G49" s="396" t="s">
        <v>434</v>
      </c>
      <c r="H49" s="542" t="s">
        <v>497</v>
      </c>
      <c r="I49" s="539"/>
      <c r="J49" s="539"/>
      <c r="K49" s="538"/>
      <c r="L49" s="538"/>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43"/>
      <c r="B50" s="544"/>
      <c r="C50" s="544"/>
      <c r="D50" s="546"/>
      <c r="E50" s="548"/>
      <c r="F50" s="541"/>
      <c r="G50" s="396"/>
      <c r="H50" s="542"/>
      <c r="I50" s="539"/>
      <c r="J50" s="539"/>
      <c r="K50" s="539"/>
      <c r="L50" s="539"/>
      <c r="M50" s="54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43"/>
      <c r="B51" s="544"/>
      <c r="C51" s="544"/>
      <c r="D51" s="546"/>
      <c r="E51" s="548"/>
      <c r="F51" s="541"/>
      <c r="G51" s="396"/>
      <c r="H51" s="542"/>
      <c r="I51" s="539"/>
      <c r="J51" s="539"/>
      <c r="K51" s="539"/>
      <c r="L51" s="539"/>
      <c r="M51" s="54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43"/>
      <c r="B52" s="544"/>
      <c r="C52" s="544"/>
      <c r="D52" s="546"/>
      <c r="E52" s="548"/>
      <c r="F52" s="541"/>
      <c r="G52" s="396"/>
      <c r="H52" s="542"/>
      <c r="I52" s="539"/>
      <c r="J52" s="539"/>
      <c r="K52" s="539"/>
      <c r="L52" s="539"/>
      <c r="M52" s="54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43"/>
      <c r="B53" s="544"/>
      <c r="C53" s="544"/>
      <c r="D53" s="546"/>
      <c r="E53" s="548"/>
      <c r="F53" s="541"/>
      <c r="G53" s="396"/>
      <c r="H53" s="542"/>
      <c r="I53" s="539"/>
      <c r="J53" s="539"/>
      <c r="K53" s="539"/>
      <c r="L53" s="539"/>
      <c r="M53" s="54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43"/>
      <c r="B54" s="544"/>
      <c r="C54" s="544"/>
      <c r="D54" s="546"/>
      <c r="E54" s="548"/>
      <c r="F54" s="541"/>
      <c r="G54" s="396"/>
      <c r="H54" s="542"/>
      <c r="I54" s="539"/>
      <c r="J54" s="539"/>
      <c r="K54" s="539"/>
      <c r="L54" s="539"/>
      <c r="M54" s="540"/>
      <c r="N54" s="26"/>
      <c r="O54" s="26"/>
    </row>
    <row r="55" spans="1:169">
      <c r="A55" s="543"/>
      <c r="B55" s="544"/>
      <c r="C55" s="544"/>
      <c r="D55" s="546"/>
      <c r="E55" s="548"/>
      <c r="F55" s="541"/>
      <c r="G55" s="396"/>
      <c r="H55" s="542"/>
      <c r="I55" s="539"/>
      <c r="J55" s="539"/>
      <c r="K55" s="539"/>
      <c r="L55" s="539"/>
      <c r="M55" s="540"/>
      <c r="N55" s="26"/>
      <c r="O55" s="26"/>
    </row>
    <row r="56" spans="1:169">
      <c r="A56" s="543"/>
      <c r="B56" s="544"/>
      <c r="C56" s="544"/>
      <c r="D56" s="546"/>
      <c r="E56" s="548"/>
      <c r="F56" s="541"/>
      <c r="G56" s="396"/>
      <c r="H56" s="542"/>
      <c r="I56" s="539"/>
      <c r="J56" s="539"/>
      <c r="K56" s="539"/>
      <c r="L56" s="539"/>
      <c r="M56" s="540"/>
      <c r="N56" s="26"/>
      <c r="O56" s="26"/>
    </row>
    <row r="57" spans="1:169">
      <c r="A57" s="543"/>
      <c r="B57" s="544"/>
      <c r="C57" s="544"/>
      <c r="D57" s="546"/>
      <c r="E57" s="548"/>
      <c r="F57" s="541"/>
      <c r="G57" s="396"/>
      <c r="H57" s="542"/>
      <c r="I57" s="539"/>
      <c r="J57" s="539"/>
      <c r="K57" s="539"/>
      <c r="L57" s="539"/>
      <c r="M57" s="540"/>
      <c r="N57" s="26"/>
      <c r="O57" s="26"/>
    </row>
    <row r="58" spans="1:169" ht="15.75" thickBot="1">
      <c r="A58" s="543"/>
      <c r="B58" s="544"/>
      <c r="C58" s="544"/>
      <c r="D58" s="546"/>
      <c r="E58" s="548"/>
      <c r="F58" s="541"/>
      <c r="G58" s="407"/>
      <c r="H58" s="542"/>
      <c r="I58" s="539"/>
      <c r="J58" s="539"/>
      <c r="K58" s="539"/>
      <c r="L58" s="539"/>
      <c r="M58" s="540"/>
      <c r="N58" s="26"/>
      <c r="O58" s="26"/>
    </row>
    <row r="59" spans="1:169" s="18" customFormat="1" ht="12.75" customHeight="1">
      <c r="A59" s="557">
        <f>'7- Mapa Final'!A60</f>
        <v>6</v>
      </c>
      <c r="B59" s="549"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49" t="str">
        <f>'7- Mapa Final'!C60</f>
        <v xml:space="preserve">Cuando se favorece indebidamente a un servidor judicial a través de la validación del  reporte de accidentes de trabajo ante la Administradora de Riesgos Laborales </v>
      </c>
      <c r="D59" s="550" t="str">
        <f>'7- Mapa Final'!J60</f>
        <v>Muy Baja - 1</v>
      </c>
      <c r="E59" s="551" t="str">
        <f>'7- Mapa Final'!K60</f>
        <v>Mayor - 4</v>
      </c>
      <c r="F59" s="561" t="str">
        <f>'7- Mapa Final'!L60</f>
        <v>Alto  - 4</v>
      </c>
      <c r="G59" s="396" t="s">
        <v>434</v>
      </c>
      <c r="H59" s="542" t="s">
        <v>495</v>
      </c>
      <c r="I59" s="539"/>
      <c r="J59" s="539"/>
      <c r="K59" s="538"/>
      <c r="L59" s="538"/>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43"/>
      <c r="B60" s="544"/>
      <c r="C60" s="544"/>
      <c r="D60" s="546"/>
      <c r="E60" s="548"/>
      <c r="F60" s="541"/>
      <c r="G60" s="396"/>
      <c r="H60" s="542"/>
      <c r="I60" s="539"/>
      <c r="J60" s="539"/>
      <c r="K60" s="539"/>
      <c r="L60" s="539"/>
      <c r="M60" s="54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43"/>
      <c r="B61" s="544"/>
      <c r="C61" s="544"/>
      <c r="D61" s="546"/>
      <c r="E61" s="548"/>
      <c r="F61" s="541"/>
      <c r="G61" s="396"/>
      <c r="H61" s="542"/>
      <c r="I61" s="539"/>
      <c r="J61" s="539"/>
      <c r="K61" s="539"/>
      <c r="L61" s="539"/>
      <c r="M61" s="54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43"/>
      <c r="B62" s="544"/>
      <c r="C62" s="544"/>
      <c r="D62" s="546"/>
      <c r="E62" s="548"/>
      <c r="F62" s="541"/>
      <c r="G62" s="396"/>
      <c r="H62" s="542"/>
      <c r="I62" s="539"/>
      <c r="J62" s="539"/>
      <c r="K62" s="539"/>
      <c r="L62" s="539"/>
      <c r="M62" s="54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43"/>
      <c r="B63" s="544"/>
      <c r="C63" s="544"/>
      <c r="D63" s="546"/>
      <c r="E63" s="548"/>
      <c r="F63" s="541"/>
      <c r="G63" s="396"/>
      <c r="H63" s="542"/>
      <c r="I63" s="539"/>
      <c r="J63" s="539"/>
      <c r="K63" s="539"/>
      <c r="L63" s="539"/>
      <c r="M63" s="54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43"/>
      <c r="B64" s="544"/>
      <c r="C64" s="544"/>
      <c r="D64" s="546"/>
      <c r="E64" s="548"/>
      <c r="F64" s="541"/>
      <c r="G64" s="396"/>
      <c r="H64" s="542"/>
      <c r="I64" s="539"/>
      <c r="J64" s="539"/>
      <c r="K64" s="539"/>
      <c r="L64" s="539"/>
      <c r="M64" s="540"/>
      <c r="N64" s="26"/>
      <c r="O64" s="26"/>
    </row>
    <row r="65" spans="1:15">
      <c r="A65" s="543"/>
      <c r="B65" s="544"/>
      <c r="C65" s="544"/>
      <c r="D65" s="546"/>
      <c r="E65" s="548"/>
      <c r="F65" s="541"/>
      <c r="G65" s="396"/>
      <c r="H65" s="542"/>
      <c r="I65" s="539"/>
      <c r="J65" s="539"/>
      <c r="K65" s="539"/>
      <c r="L65" s="539"/>
      <c r="M65" s="540"/>
      <c r="N65" s="26"/>
      <c r="O65" s="26"/>
    </row>
    <row r="66" spans="1:15">
      <c r="A66" s="543"/>
      <c r="B66" s="544"/>
      <c r="C66" s="544"/>
      <c r="D66" s="546"/>
      <c r="E66" s="548"/>
      <c r="F66" s="541"/>
      <c r="G66" s="396"/>
      <c r="H66" s="542"/>
      <c r="I66" s="539"/>
      <c r="J66" s="539"/>
      <c r="K66" s="539"/>
      <c r="L66" s="539"/>
      <c r="M66" s="540"/>
      <c r="N66" s="26"/>
      <c r="O66" s="26"/>
    </row>
    <row r="67" spans="1:15">
      <c r="A67" s="543"/>
      <c r="B67" s="544"/>
      <c r="C67" s="544"/>
      <c r="D67" s="546"/>
      <c r="E67" s="548"/>
      <c r="F67" s="541"/>
      <c r="G67" s="396"/>
      <c r="H67" s="542"/>
      <c r="I67" s="539"/>
      <c r="J67" s="539"/>
      <c r="K67" s="539"/>
      <c r="L67" s="539"/>
      <c r="M67" s="540"/>
      <c r="N67" s="26"/>
      <c r="O67" s="26"/>
    </row>
    <row r="68" spans="1:15">
      <c r="A68" s="543"/>
      <c r="B68" s="544"/>
      <c r="C68" s="544"/>
      <c r="D68" s="546"/>
      <c r="E68" s="548"/>
      <c r="F68" s="541"/>
      <c r="G68" s="407"/>
      <c r="H68" s="542"/>
      <c r="I68" s="539"/>
      <c r="J68" s="539"/>
      <c r="K68" s="539"/>
      <c r="L68" s="539"/>
      <c r="M68" s="540"/>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2787479-1A3F-44A8-A54D-E8108E7BF9CD}">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C4" zoomScale="55" zoomScaleNormal="55"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2"/>
      <c r="D1" s="552"/>
      <c r="E1" s="552"/>
      <c r="F1" s="552"/>
      <c r="G1" s="552"/>
      <c r="H1" s="552"/>
      <c r="I1" s="552"/>
      <c r="J1" s="552"/>
      <c r="K1" s="552"/>
      <c r="L1" s="553"/>
      <c r="M1" s="554"/>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6"/>
      <c r="B2" s="276"/>
      <c r="C2" s="578"/>
      <c r="D2" s="578"/>
      <c r="E2" s="578"/>
      <c r="F2" s="578"/>
      <c r="G2" s="578"/>
      <c r="H2" s="578"/>
      <c r="I2" s="578"/>
      <c r="J2" s="578"/>
      <c r="K2" s="578"/>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08" t="s">
        <v>266</v>
      </c>
      <c r="B3" s="408"/>
      <c r="C3" s="507" t="s">
        <v>5</v>
      </c>
      <c r="D3" s="507"/>
      <c r="E3" s="507"/>
      <c r="F3" s="507"/>
      <c r="G3" s="507"/>
      <c r="H3" s="507"/>
      <c r="I3" s="507"/>
      <c r="J3" s="507"/>
      <c r="K3" s="507"/>
      <c r="L3" s="507"/>
      <c r="M3" s="507"/>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08" t="s">
        <v>267</v>
      </c>
      <c r="B4" s="408"/>
      <c r="C4" s="506" t="s">
        <v>473</v>
      </c>
      <c r="D4" s="506"/>
      <c r="E4" s="506"/>
      <c r="F4" s="506"/>
      <c r="G4" s="506"/>
      <c r="H4" s="506"/>
      <c r="I4" s="506"/>
      <c r="J4" s="506"/>
      <c r="K4" s="506"/>
      <c r="L4" s="506"/>
      <c r="M4" s="506"/>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08" t="s">
        <v>269</v>
      </c>
      <c r="B5" s="408"/>
      <c r="C5" s="436" t="s">
        <v>270</v>
      </c>
      <c r="D5" s="574"/>
      <c r="E5" s="574"/>
      <c r="F5" s="574"/>
      <c r="G5" s="574"/>
      <c r="H5" s="574"/>
      <c r="I5" s="574"/>
      <c r="J5" s="574"/>
      <c r="K5" s="574"/>
      <c r="L5" s="574"/>
      <c r="M5" s="57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69" t="s">
        <v>474</v>
      </c>
      <c r="B6" s="570"/>
      <c r="C6" s="571"/>
      <c r="D6" s="572" t="s">
        <v>475</v>
      </c>
      <c r="E6" s="572"/>
      <c r="F6" s="572"/>
      <c r="G6" s="573" t="s">
        <v>476</v>
      </c>
      <c r="H6" s="564" t="s">
        <v>477</v>
      </c>
      <c r="I6" s="566" t="s">
        <v>478</v>
      </c>
      <c r="J6" s="567"/>
      <c r="K6" s="566" t="s">
        <v>479</v>
      </c>
      <c r="L6" s="567"/>
      <c r="M6" s="568"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73"/>
      <c r="H7" s="565"/>
      <c r="I7" s="21" t="s">
        <v>483</v>
      </c>
      <c r="J7" s="21" t="s">
        <v>484</v>
      </c>
      <c r="K7" s="21" t="s">
        <v>485</v>
      </c>
      <c r="L7" s="21" t="s">
        <v>486</v>
      </c>
      <c r="M7" s="568"/>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5"/>
      <c r="B8" s="556"/>
      <c r="C8" s="556"/>
      <c r="D8" s="556"/>
      <c r="E8" s="556"/>
      <c r="F8" s="556"/>
      <c r="G8" s="556"/>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7">
        <f>'7- Mapa Final'!A10</f>
        <v>1</v>
      </c>
      <c r="B9" s="549" t="str">
        <f>'7- Mapa Final'!B10</f>
        <v xml:space="preserve">Incumplimiento de los requisitos legales del SG-SST </v>
      </c>
      <c r="C9" s="549" t="str">
        <f>'7- Mapa Final'!C10</f>
        <v>No implementar dentro de los tiempos legales el SSST o implementarlo en forma parcial</v>
      </c>
      <c r="D9" s="550" t="str">
        <f>'7- Mapa Final'!J10</f>
        <v>Baja - 2</v>
      </c>
      <c r="E9" s="551" t="str">
        <f>'7- Mapa Final'!K10</f>
        <v>Moderado - 3</v>
      </c>
      <c r="F9" s="561" t="str">
        <f>'7- Mapa Final'!L10</f>
        <v>Moderado - 6</v>
      </c>
      <c r="G9" s="386" t="s">
        <v>368</v>
      </c>
      <c r="H9" s="562" t="s">
        <v>490</v>
      </c>
      <c r="I9" s="563"/>
      <c r="J9" s="563"/>
      <c r="K9" s="538"/>
      <c r="L9" s="538"/>
      <c r="M9" s="558"/>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43"/>
      <c r="B10" s="544"/>
      <c r="C10" s="544"/>
      <c r="D10" s="546"/>
      <c r="E10" s="548"/>
      <c r="F10" s="541"/>
      <c r="G10" s="387"/>
      <c r="H10" s="542"/>
      <c r="I10" s="539"/>
      <c r="J10" s="539"/>
      <c r="K10" s="539"/>
      <c r="L10" s="539"/>
      <c r="M10" s="55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43"/>
      <c r="B11" s="544"/>
      <c r="C11" s="544"/>
      <c r="D11" s="546"/>
      <c r="E11" s="548"/>
      <c r="F11" s="541"/>
      <c r="G11" s="387"/>
      <c r="H11" s="542"/>
      <c r="I11" s="539"/>
      <c r="J11" s="539"/>
      <c r="K11" s="539"/>
      <c r="L11" s="539"/>
      <c r="M11" s="55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43"/>
      <c r="B12" s="544"/>
      <c r="C12" s="544"/>
      <c r="D12" s="546"/>
      <c r="E12" s="548"/>
      <c r="F12" s="541"/>
      <c r="G12" s="387"/>
      <c r="H12" s="542"/>
      <c r="I12" s="539"/>
      <c r="J12" s="539"/>
      <c r="K12" s="539"/>
      <c r="L12" s="539"/>
      <c r="M12" s="55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43"/>
      <c r="B13" s="544"/>
      <c r="C13" s="544"/>
      <c r="D13" s="546"/>
      <c r="E13" s="548"/>
      <c r="F13" s="541"/>
      <c r="G13" s="387"/>
      <c r="H13" s="542"/>
      <c r="I13" s="539"/>
      <c r="J13" s="539"/>
      <c r="K13" s="539"/>
      <c r="L13" s="539"/>
      <c r="M13" s="55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43"/>
      <c r="B14" s="544"/>
      <c r="C14" s="544"/>
      <c r="D14" s="546"/>
      <c r="E14" s="548"/>
      <c r="F14" s="541"/>
      <c r="G14" s="387"/>
      <c r="H14" s="542"/>
      <c r="I14" s="539"/>
      <c r="J14" s="539"/>
      <c r="K14" s="539"/>
      <c r="L14" s="539"/>
      <c r="M14" s="55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43"/>
      <c r="B15" s="544"/>
      <c r="C15" s="544"/>
      <c r="D15" s="546"/>
      <c r="E15" s="548"/>
      <c r="F15" s="541"/>
      <c r="G15" s="387"/>
      <c r="H15" s="542"/>
      <c r="I15" s="539"/>
      <c r="J15" s="539"/>
      <c r="K15" s="539"/>
      <c r="L15" s="539"/>
      <c r="M15" s="55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43"/>
      <c r="B16" s="544"/>
      <c r="C16" s="544"/>
      <c r="D16" s="546"/>
      <c r="E16" s="548"/>
      <c r="F16" s="541"/>
      <c r="G16" s="387"/>
      <c r="H16" s="542"/>
      <c r="I16" s="539"/>
      <c r="J16" s="539"/>
      <c r="K16" s="539"/>
      <c r="L16" s="539"/>
      <c r="M16" s="55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43"/>
      <c r="B17" s="544"/>
      <c r="C17" s="544"/>
      <c r="D17" s="546"/>
      <c r="E17" s="548"/>
      <c r="F17" s="541"/>
      <c r="G17" s="387"/>
      <c r="H17" s="542"/>
      <c r="I17" s="539"/>
      <c r="J17" s="539"/>
      <c r="K17" s="539"/>
      <c r="L17" s="539"/>
      <c r="M17" s="55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43"/>
      <c r="B18" s="544"/>
      <c r="C18" s="544"/>
      <c r="D18" s="546"/>
      <c r="E18" s="548"/>
      <c r="F18" s="541"/>
      <c r="G18" s="387"/>
      <c r="H18" s="542"/>
      <c r="I18" s="539"/>
      <c r="J18" s="539"/>
      <c r="K18" s="539"/>
      <c r="L18" s="539"/>
      <c r="M18" s="560"/>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7">
        <f>'7- Mapa Final'!A20</f>
        <v>2</v>
      </c>
      <c r="B19" s="549" t="str">
        <f>'7- Mapa Final'!B20</f>
        <v>Incumplimiento Plan Trabajo de SG-SST</v>
      </c>
      <c r="C19" s="549" t="str">
        <f>'7- Mapa Final'!C20</f>
        <v>Posibilidad de incumplimiento de las metas establecidas por omisión en la ejecución de actividades del plan anual de SST.</v>
      </c>
      <c r="D19" s="550" t="str">
        <f>'7- Mapa Final'!J20</f>
        <v>Muy Baja - 1</v>
      </c>
      <c r="E19" s="551" t="str">
        <f>'7- Mapa Final'!K20</f>
        <v>Moderado - 3</v>
      </c>
      <c r="F19" s="561" t="str">
        <f>'7- Mapa Final'!L20</f>
        <v>Moderado - 3</v>
      </c>
      <c r="G19" s="386" t="s">
        <v>368</v>
      </c>
      <c r="H19" s="542" t="s">
        <v>492</v>
      </c>
      <c r="I19" s="539"/>
      <c r="J19" s="539"/>
      <c r="K19" s="538"/>
      <c r="L19" s="538"/>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43"/>
      <c r="B20" s="544"/>
      <c r="C20" s="544"/>
      <c r="D20" s="546"/>
      <c r="E20" s="548"/>
      <c r="F20" s="541"/>
      <c r="G20" s="387"/>
      <c r="H20" s="542"/>
      <c r="I20" s="539"/>
      <c r="J20" s="539"/>
      <c r="K20" s="539"/>
      <c r="L20" s="539"/>
      <c r="M20" s="54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43"/>
      <c r="B21" s="544"/>
      <c r="C21" s="544"/>
      <c r="D21" s="546"/>
      <c r="E21" s="548"/>
      <c r="F21" s="541"/>
      <c r="G21" s="387"/>
      <c r="H21" s="542"/>
      <c r="I21" s="539"/>
      <c r="J21" s="539"/>
      <c r="K21" s="539"/>
      <c r="L21" s="539"/>
      <c r="M21" s="54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43"/>
      <c r="B22" s="544"/>
      <c r="C22" s="544"/>
      <c r="D22" s="546"/>
      <c r="E22" s="548"/>
      <c r="F22" s="541"/>
      <c r="G22" s="387"/>
      <c r="H22" s="542"/>
      <c r="I22" s="539"/>
      <c r="J22" s="539"/>
      <c r="K22" s="539"/>
      <c r="L22" s="539"/>
      <c r="M22" s="54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43"/>
      <c r="B23" s="544"/>
      <c r="C23" s="544"/>
      <c r="D23" s="546"/>
      <c r="E23" s="548"/>
      <c r="F23" s="541"/>
      <c r="G23" s="387"/>
      <c r="H23" s="542"/>
      <c r="I23" s="539"/>
      <c r="J23" s="539"/>
      <c r="K23" s="539"/>
      <c r="L23" s="539"/>
      <c r="M23" s="54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43"/>
      <c r="B24" s="544"/>
      <c r="C24" s="544"/>
      <c r="D24" s="546"/>
      <c r="E24" s="548"/>
      <c r="F24" s="541"/>
      <c r="G24" s="387"/>
      <c r="H24" s="542"/>
      <c r="I24" s="539"/>
      <c r="J24" s="539"/>
      <c r="K24" s="539"/>
      <c r="L24" s="539"/>
      <c r="M24" s="540"/>
      <c r="N24" s="26"/>
      <c r="O24" s="26"/>
    </row>
    <row r="25" spans="1:169">
      <c r="A25" s="543"/>
      <c r="B25" s="544"/>
      <c r="C25" s="544"/>
      <c r="D25" s="546"/>
      <c r="E25" s="548"/>
      <c r="F25" s="541"/>
      <c r="G25" s="387"/>
      <c r="H25" s="542"/>
      <c r="I25" s="539"/>
      <c r="J25" s="539"/>
      <c r="K25" s="539"/>
      <c r="L25" s="539"/>
      <c r="M25" s="540"/>
      <c r="N25" s="26"/>
      <c r="O25" s="26"/>
    </row>
    <row r="26" spans="1:169">
      <c r="A26" s="543"/>
      <c r="B26" s="544"/>
      <c r="C26" s="544"/>
      <c r="D26" s="546"/>
      <c r="E26" s="548"/>
      <c r="F26" s="541"/>
      <c r="G26" s="387"/>
      <c r="H26" s="542"/>
      <c r="I26" s="539"/>
      <c r="J26" s="539"/>
      <c r="K26" s="539"/>
      <c r="L26" s="539"/>
      <c r="M26" s="540"/>
      <c r="N26" s="26"/>
      <c r="O26" s="26"/>
    </row>
    <row r="27" spans="1:169">
      <c r="A27" s="543"/>
      <c r="B27" s="544"/>
      <c r="C27" s="544"/>
      <c r="D27" s="546"/>
      <c r="E27" s="548"/>
      <c r="F27" s="541"/>
      <c r="G27" s="387"/>
      <c r="H27" s="542"/>
      <c r="I27" s="539"/>
      <c r="J27" s="539"/>
      <c r="K27" s="539"/>
      <c r="L27" s="539"/>
      <c r="M27" s="540"/>
      <c r="N27" s="26"/>
      <c r="O27" s="26"/>
    </row>
    <row r="28" spans="1:169" ht="15.75" thickBot="1">
      <c r="A28" s="543"/>
      <c r="B28" s="544"/>
      <c r="C28" s="544"/>
      <c r="D28" s="546"/>
      <c r="E28" s="548"/>
      <c r="F28" s="541"/>
      <c r="G28" s="387"/>
      <c r="H28" s="542"/>
      <c r="I28" s="539"/>
      <c r="J28" s="539"/>
      <c r="K28" s="539"/>
      <c r="L28" s="539"/>
      <c r="M28" s="540"/>
      <c r="N28" s="26"/>
      <c r="O28" s="26"/>
    </row>
    <row r="29" spans="1:169" s="18" customFormat="1" ht="12.75" customHeight="1">
      <c r="A29" s="557">
        <f>'7- Mapa Final'!A30</f>
        <v>3</v>
      </c>
      <c r="B29" s="549" t="str">
        <f>'7- Mapa Final'!B30</f>
        <v xml:space="preserve">Aumento de Accidentes de trabajo y enfermedades laborales o salud pública </v>
      </c>
      <c r="C29" s="549"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0" t="str">
        <f>'7- Mapa Final'!J30</f>
        <v>Muy Baja - 1</v>
      </c>
      <c r="E29" s="551" t="str">
        <f>'7- Mapa Final'!K30</f>
        <v>Moderado - 3</v>
      </c>
      <c r="F29" s="561" t="str">
        <f>'7- Mapa Final'!L30</f>
        <v>Moderado - 3</v>
      </c>
      <c r="G29" s="386" t="s">
        <v>368</v>
      </c>
      <c r="H29" s="542" t="s">
        <v>494</v>
      </c>
      <c r="I29" s="539"/>
      <c r="J29" s="539"/>
      <c r="K29" s="538"/>
      <c r="L29" s="538"/>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43"/>
      <c r="B30" s="544"/>
      <c r="C30" s="544"/>
      <c r="D30" s="546"/>
      <c r="E30" s="548"/>
      <c r="F30" s="541"/>
      <c r="G30" s="387"/>
      <c r="H30" s="542"/>
      <c r="I30" s="539"/>
      <c r="J30" s="539"/>
      <c r="K30" s="539"/>
      <c r="L30" s="539"/>
      <c r="M30" s="54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43"/>
      <c r="B31" s="544"/>
      <c r="C31" s="544"/>
      <c r="D31" s="546"/>
      <c r="E31" s="548"/>
      <c r="F31" s="541"/>
      <c r="G31" s="387"/>
      <c r="H31" s="542"/>
      <c r="I31" s="539"/>
      <c r="J31" s="539"/>
      <c r="K31" s="539"/>
      <c r="L31" s="539"/>
      <c r="M31" s="54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43"/>
      <c r="B32" s="544"/>
      <c r="C32" s="544"/>
      <c r="D32" s="546"/>
      <c r="E32" s="548"/>
      <c r="F32" s="541"/>
      <c r="G32" s="387"/>
      <c r="H32" s="542"/>
      <c r="I32" s="539"/>
      <c r="J32" s="539"/>
      <c r="K32" s="539"/>
      <c r="L32" s="539"/>
      <c r="M32" s="54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43"/>
      <c r="B33" s="544"/>
      <c r="C33" s="544"/>
      <c r="D33" s="546"/>
      <c r="E33" s="548"/>
      <c r="F33" s="541"/>
      <c r="G33" s="387"/>
      <c r="H33" s="542"/>
      <c r="I33" s="539"/>
      <c r="J33" s="539"/>
      <c r="K33" s="539"/>
      <c r="L33" s="539"/>
      <c r="M33" s="54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43"/>
      <c r="B34" s="544"/>
      <c r="C34" s="544"/>
      <c r="D34" s="546"/>
      <c r="E34" s="548"/>
      <c r="F34" s="541"/>
      <c r="G34" s="387"/>
      <c r="H34" s="542"/>
      <c r="I34" s="539"/>
      <c r="J34" s="539"/>
      <c r="K34" s="539"/>
      <c r="L34" s="539"/>
      <c r="M34" s="540"/>
      <c r="N34" s="26"/>
      <c r="O34" s="26"/>
    </row>
    <row r="35" spans="1:169">
      <c r="A35" s="543"/>
      <c r="B35" s="544"/>
      <c r="C35" s="544"/>
      <c r="D35" s="546"/>
      <c r="E35" s="548"/>
      <c r="F35" s="541"/>
      <c r="G35" s="387"/>
      <c r="H35" s="542"/>
      <c r="I35" s="539"/>
      <c r="J35" s="539"/>
      <c r="K35" s="539"/>
      <c r="L35" s="539"/>
      <c r="M35" s="540"/>
      <c r="N35" s="26"/>
      <c r="O35" s="26"/>
    </row>
    <row r="36" spans="1:169">
      <c r="A36" s="543"/>
      <c r="B36" s="544"/>
      <c r="C36" s="544"/>
      <c r="D36" s="546"/>
      <c r="E36" s="548"/>
      <c r="F36" s="541"/>
      <c r="G36" s="387"/>
      <c r="H36" s="542"/>
      <c r="I36" s="539"/>
      <c r="J36" s="539"/>
      <c r="K36" s="539"/>
      <c r="L36" s="539"/>
      <c r="M36" s="540"/>
      <c r="N36" s="26"/>
      <c r="O36" s="26"/>
    </row>
    <row r="37" spans="1:169">
      <c r="A37" s="543"/>
      <c r="B37" s="544"/>
      <c r="C37" s="544"/>
      <c r="D37" s="546"/>
      <c r="E37" s="548"/>
      <c r="F37" s="541"/>
      <c r="G37" s="387"/>
      <c r="H37" s="542"/>
      <c r="I37" s="539"/>
      <c r="J37" s="539"/>
      <c r="K37" s="539"/>
      <c r="L37" s="539"/>
      <c r="M37" s="540"/>
      <c r="N37" s="26"/>
      <c r="O37" s="26"/>
    </row>
    <row r="38" spans="1:169" ht="15.75" thickBot="1">
      <c r="A38" s="543"/>
      <c r="B38" s="544"/>
      <c r="C38" s="544"/>
      <c r="D38" s="546"/>
      <c r="E38" s="548"/>
      <c r="F38" s="541"/>
      <c r="G38" s="387"/>
      <c r="H38" s="542"/>
      <c r="I38" s="539"/>
      <c r="J38" s="539"/>
      <c r="K38" s="539"/>
      <c r="L38" s="539"/>
      <c r="M38" s="540"/>
      <c r="N38" s="26"/>
      <c r="O38" s="26"/>
    </row>
    <row r="39" spans="1:169" s="18" customFormat="1" ht="12.75" customHeight="1">
      <c r="A39" s="557">
        <f>'7- Mapa Final'!A40</f>
        <v>4</v>
      </c>
      <c r="B39" s="549" t="str">
        <f>'7- Mapa Final'!B40</f>
        <v>Recibir dádivas o beneficios a nombre propio o de terceros para  desviar recursos, no presentar o presentar reportes con información no veraz</v>
      </c>
      <c r="C39" s="549" t="str">
        <f>'7- Mapa Final'!C40</f>
        <v xml:space="preserve">Se favorece indebidamente a un servidor judicial a través de la validación del  reporte de accidentes de trabajo ante la Administradora de Riesgos Laborales </v>
      </c>
      <c r="D39" s="550" t="str">
        <f>'7- Mapa Final'!J40</f>
        <v>Muy Baja - 1</v>
      </c>
      <c r="E39" s="551" t="str">
        <f>'7- Mapa Final'!K40</f>
        <v>Moderado - 3</v>
      </c>
      <c r="F39" s="561" t="str">
        <f>'7- Mapa Final'!L40</f>
        <v>Moderado - 3</v>
      </c>
      <c r="G39" s="386" t="s">
        <v>368</v>
      </c>
      <c r="H39" s="542" t="s">
        <v>495</v>
      </c>
      <c r="I39" s="539"/>
      <c r="J39" s="539"/>
      <c r="K39" s="538"/>
      <c r="L39" s="538"/>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43"/>
      <c r="B40" s="544"/>
      <c r="C40" s="544"/>
      <c r="D40" s="546"/>
      <c r="E40" s="548"/>
      <c r="F40" s="541"/>
      <c r="G40" s="387"/>
      <c r="H40" s="542"/>
      <c r="I40" s="539"/>
      <c r="J40" s="539"/>
      <c r="K40" s="539"/>
      <c r="L40" s="539"/>
      <c r="M40" s="54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43"/>
      <c r="B41" s="544"/>
      <c r="C41" s="544"/>
      <c r="D41" s="546"/>
      <c r="E41" s="548"/>
      <c r="F41" s="541"/>
      <c r="G41" s="387"/>
      <c r="H41" s="542"/>
      <c r="I41" s="539"/>
      <c r="J41" s="539"/>
      <c r="K41" s="539"/>
      <c r="L41" s="539"/>
      <c r="M41" s="54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43"/>
      <c r="B42" s="544"/>
      <c r="C42" s="544"/>
      <c r="D42" s="546"/>
      <c r="E42" s="548"/>
      <c r="F42" s="541"/>
      <c r="G42" s="387"/>
      <c r="H42" s="542"/>
      <c r="I42" s="539"/>
      <c r="J42" s="539"/>
      <c r="K42" s="539"/>
      <c r="L42" s="539"/>
      <c r="M42" s="54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43"/>
      <c r="B43" s="544"/>
      <c r="C43" s="544"/>
      <c r="D43" s="546"/>
      <c r="E43" s="548"/>
      <c r="F43" s="541"/>
      <c r="G43" s="387"/>
      <c r="H43" s="542"/>
      <c r="I43" s="539"/>
      <c r="J43" s="539"/>
      <c r="K43" s="539"/>
      <c r="L43" s="539"/>
      <c r="M43" s="54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43"/>
      <c r="B44" s="544"/>
      <c r="C44" s="544"/>
      <c r="D44" s="546"/>
      <c r="E44" s="548"/>
      <c r="F44" s="541"/>
      <c r="G44" s="387"/>
      <c r="H44" s="542"/>
      <c r="I44" s="539"/>
      <c r="J44" s="539"/>
      <c r="K44" s="539"/>
      <c r="L44" s="539"/>
      <c r="M44" s="540"/>
      <c r="N44" s="26"/>
      <c r="O44" s="26"/>
    </row>
    <row r="45" spans="1:169">
      <c r="A45" s="543"/>
      <c r="B45" s="544"/>
      <c r="C45" s="544"/>
      <c r="D45" s="546"/>
      <c r="E45" s="548"/>
      <c r="F45" s="541"/>
      <c r="G45" s="387"/>
      <c r="H45" s="542"/>
      <c r="I45" s="539"/>
      <c r="J45" s="539"/>
      <c r="K45" s="539"/>
      <c r="L45" s="539"/>
      <c r="M45" s="540"/>
      <c r="N45" s="26"/>
      <c r="O45" s="26"/>
    </row>
    <row r="46" spans="1:169">
      <c r="A46" s="543"/>
      <c r="B46" s="544"/>
      <c r="C46" s="544"/>
      <c r="D46" s="546"/>
      <c r="E46" s="548"/>
      <c r="F46" s="541"/>
      <c r="G46" s="387"/>
      <c r="H46" s="542"/>
      <c r="I46" s="539"/>
      <c r="J46" s="539"/>
      <c r="K46" s="539"/>
      <c r="L46" s="539"/>
      <c r="M46" s="540"/>
      <c r="N46" s="26"/>
      <c r="O46" s="26"/>
    </row>
    <row r="47" spans="1:169">
      <c r="A47" s="543"/>
      <c r="B47" s="544"/>
      <c r="C47" s="544"/>
      <c r="D47" s="546"/>
      <c r="E47" s="548"/>
      <c r="F47" s="541"/>
      <c r="G47" s="387"/>
      <c r="H47" s="542"/>
      <c r="I47" s="539"/>
      <c r="J47" s="539"/>
      <c r="K47" s="539"/>
      <c r="L47" s="539"/>
      <c r="M47" s="540"/>
      <c r="N47" s="26"/>
      <c r="O47" s="26"/>
    </row>
    <row r="48" spans="1:169" ht="15.75" thickBot="1">
      <c r="A48" s="543"/>
      <c r="B48" s="544"/>
      <c r="C48" s="544"/>
      <c r="D48" s="546"/>
      <c r="E48" s="548"/>
      <c r="F48" s="541"/>
      <c r="G48" s="387"/>
      <c r="H48" s="542"/>
      <c r="I48" s="539"/>
      <c r="J48" s="539"/>
      <c r="K48" s="539"/>
      <c r="L48" s="539"/>
      <c r="M48" s="540"/>
      <c r="N48" s="26"/>
      <c r="O48" s="26"/>
    </row>
    <row r="49" spans="1:169" s="18" customFormat="1" ht="12.75" customHeight="1">
      <c r="A49" s="557">
        <f>'7- Mapa Final'!A50</f>
        <v>5</v>
      </c>
      <c r="B49" s="549"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49" t="str">
        <f>'7- Mapa Final'!C50</f>
        <v>Cuando  se direccionan los requisitos habilitanes y/o técnicos para favorecer  indebidamente  a ciertos proponentes</v>
      </c>
      <c r="D49" s="550" t="str">
        <f>'7- Mapa Final'!J50</f>
        <v>Muy Baja - 1</v>
      </c>
      <c r="E49" s="551" t="str">
        <f>'7- Mapa Final'!K50</f>
        <v>Mayor - 4</v>
      </c>
      <c r="F49" s="561" t="str">
        <f>'7- Mapa Final'!L50</f>
        <v>Alto  - 4</v>
      </c>
      <c r="G49" s="396" t="s">
        <v>434</v>
      </c>
      <c r="H49" s="542" t="s">
        <v>497</v>
      </c>
      <c r="I49" s="539"/>
      <c r="J49" s="539"/>
      <c r="K49" s="538"/>
      <c r="L49" s="538"/>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43"/>
      <c r="B50" s="544"/>
      <c r="C50" s="544"/>
      <c r="D50" s="546"/>
      <c r="E50" s="548"/>
      <c r="F50" s="541"/>
      <c r="G50" s="396"/>
      <c r="H50" s="542"/>
      <c r="I50" s="539"/>
      <c r="J50" s="539"/>
      <c r="K50" s="539"/>
      <c r="L50" s="539"/>
      <c r="M50" s="54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43"/>
      <c r="B51" s="544"/>
      <c r="C51" s="544"/>
      <c r="D51" s="546"/>
      <c r="E51" s="548"/>
      <c r="F51" s="541"/>
      <c r="G51" s="396"/>
      <c r="H51" s="542"/>
      <c r="I51" s="539"/>
      <c r="J51" s="539"/>
      <c r="K51" s="539"/>
      <c r="L51" s="539"/>
      <c r="M51" s="54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43"/>
      <c r="B52" s="544"/>
      <c r="C52" s="544"/>
      <c r="D52" s="546"/>
      <c r="E52" s="548"/>
      <c r="F52" s="541"/>
      <c r="G52" s="396"/>
      <c r="H52" s="542"/>
      <c r="I52" s="539"/>
      <c r="J52" s="539"/>
      <c r="K52" s="539"/>
      <c r="L52" s="539"/>
      <c r="M52" s="54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43"/>
      <c r="B53" s="544"/>
      <c r="C53" s="544"/>
      <c r="D53" s="546"/>
      <c r="E53" s="548"/>
      <c r="F53" s="541"/>
      <c r="G53" s="396"/>
      <c r="H53" s="542"/>
      <c r="I53" s="539"/>
      <c r="J53" s="539"/>
      <c r="K53" s="539"/>
      <c r="L53" s="539"/>
      <c r="M53" s="54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43"/>
      <c r="B54" s="544"/>
      <c r="C54" s="544"/>
      <c r="D54" s="546"/>
      <c r="E54" s="548"/>
      <c r="F54" s="541"/>
      <c r="G54" s="396"/>
      <c r="H54" s="542"/>
      <c r="I54" s="539"/>
      <c r="J54" s="539"/>
      <c r="K54" s="539"/>
      <c r="L54" s="539"/>
      <c r="M54" s="540"/>
      <c r="N54" s="26"/>
      <c r="O54" s="26"/>
    </row>
    <row r="55" spans="1:169">
      <c r="A55" s="543"/>
      <c r="B55" s="544"/>
      <c r="C55" s="544"/>
      <c r="D55" s="546"/>
      <c r="E55" s="548"/>
      <c r="F55" s="541"/>
      <c r="G55" s="396"/>
      <c r="H55" s="542"/>
      <c r="I55" s="539"/>
      <c r="J55" s="539"/>
      <c r="K55" s="539"/>
      <c r="L55" s="539"/>
      <c r="M55" s="540"/>
      <c r="N55" s="26"/>
      <c r="O55" s="26"/>
    </row>
    <row r="56" spans="1:169">
      <c r="A56" s="543"/>
      <c r="B56" s="544"/>
      <c r="C56" s="544"/>
      <c r="D56" s="546"/>
      <c r="E56" s="548"/>
      <c r="F56" s="541"/>
      <c r="G56" s="396"/>
      <c r="H56" s="542"/>
      <c r="I56" s="539"/>
      <c r="J56" s="539"/>
      <c r="K56" s="539"/>
      <c r="L56" s="539"/>
      <c r="M56" s="540"/>
      <c r="N56" s="26"/>
      <c r="O56" s="26"/>
    </row>
    <row r="57" spans="1:169">
      <c r="A57" s="543"/>
      <c r="B57" s="544"/>
      <c r="C57" s="544"/>
      <c r="D57" s="546"/>
      <c r="E57" s="548"/>
      <c r="F57" s="541"/>
      <c r="G57" s="396"/>
      <c r="H57" s="542"/>
      <c r="I57" s="539"/>
      <c r="J57" s="539"/>
      <c r="K57" s="539"/>
      <c r="L57" s="539"/>
      <c r="M57" s="540"/>
      <c r="N57" s="26"/>
      <c r="O57" s="26"/>
    </row>
    <row r="58" spans="1:169" ht="15.75" thickBot="1">
      <c r="A58" s="543"/>
      <c r="B58" s="544"/>
      <c r="C58" s="544"/>
      <c r="D58" s="546"/>
      <c r="E58" s="548"/>
      <c r="F58" s="541"/>
      <c r="G58" s="407"/>
      <c r="H58" s="542"/>
      <c r="I58" s="539"/>
      <c r="J58" s="539"/>
      <c r="K58" s="539"/>
      <c r="L58" s="539"/>
      <c r="M58" s="540"/>
      <c r="N58" s="26"/>
      <c r="O58" s="26"/>
    </row>
    <row r="59" spans="1:169" s="18" customFormat="1" ht="12.75" customHeight="1">
      <c r="A59" s="557">
        <f>'7- Mapa Final'!A60</f>
        <v>6</v>
      </c>
      <c r="B59" s="549"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49" t="str">
        <f>'7- Mapa Final'!C60</f>
        <v xml:space="preserve">Cuando se favorece indebidamente a un servidor judicial a través de la validación del  reporte de accidentes de trabajo ante la Administradora de Riesgos Laborales </v>
      </c>
      <c r="D59" s="550" t="str">
        <f>'7- Mapa Final'!J60</f>
        <v>Muy Baja - 1</v>
      </c>
      <c r="E59" s="551" t="str">
        <f>'7- Mapa Final'!K60</f>
        <v>Mayor - 4</v>
      </c>
      <c r="F59" s="561" t="str">
        <f>'7- Mapa Final'!L60</f>
        <v>Alto  - 4</v>
      </c>
      <c r="G59" s="396" t="s">
        <v>434</v>
      </c>
      <c r="H59" s="542" t="s">
        <v>495</v>
      </c>
      <c r="I59" s="539"/>
      <c r="J59" s="539"/>
      <c r="K59" s="538"/>
      <c r="L59" s="538"/>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43"/>
      <c r="B60" s="544"/>
      <c r="C60" s="544"/>
      <c r="D60" s="546"/>
      <c r="E60" s="548"/>
      <c r="F60" s="541"/>
      <c r="G60" s="396"/>
      <c r="H60" s="542"/>
      <c r="I60" s="539"/>
      <c r="J60" s="539"/>
      <c r="K60" s="539"/>
      <c r="L60" s="539"/>
      <c r="M60" s="54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43"/>
      <c r="B61" s="544"/>
      <c r="C61" s="544"/>
      <c r="D61" s="546"/>
      <c r="E61" s="548"/>
      <c r="F61" s="541"/>
      <c r="G61" s="396"/>
      <c r="H61" s="542"/>
      <c r="I61" s="539"/>
      <c r="J61" s="539"/>
      <c r="K61" s="539"/>
      <c r="L61" s="539"/>
      <c r="M61" s="54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43"/>
      <c r="B62" s="544"/>
      <c r="C62" s="544"/>
      <c r="D62" s="546"/>
      <c r="E62" s="548"/>
      <c r="F62" s="541"/>
      <c r="G62" s="396"/>
      <c r="H62" s="542"/>
      <c r="I62" s="539"/>
      <c r="J62" s="539"/>
      <c r="K62" s="539"/>
      <c r="L62" s="539"/>
      <c r="M62" s="54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43"/>
      <c r="B63" s="544"/>
      <c r="C63" s="544"/>
      <c r="D63" s="546"/>
      <c r="E63" s="548"/>
      <c r="F63" s="541"/>
      <c r="G63" s="396"/>
      <c r="H63" s="542"/>
      <c r="I63" s="539"/>
      <c r="J63" s="539"/>
      <c r="K63" s="539"/>
      <c r="L63" s="539"/>
      <c r="M63" s="54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43"/>
      <c r="B64" s="544"/>
      <c r="C64" s="544"/>
      <c r="D64" s="546"/>
      <c r="E64" s="548"/>
      <c r="F64" s="541"/>
      <c r="G64" s="396"/>
      <c r="H64" s="542"/>
      <c r="I64" s="539"/>
      <c r="J64" s="539"/>
      <c r="K64" s="539"/>
      <c r="L64" s="539"/>
      <c r="M64" s="540"/>
      <c r="N64" s="26"/>
      <c r="O64" s="26"/>
    </row>
    <row r="65" spans="1:15">
      <c r="A65" s="543"/>
      <c r="B65" s="544"/>
      <c r="C65" s="544"/>
      <c r="D65" s="546"/>
      <c r="E65" s="548"/>
      <c r="F65" s="541"/>
      <c r="G65" s="396"/>
      <c r="H65" s="542"/>
      <c r="I65" s="539"/>
      <c r="J65" s="539"/>
      <c r="K65" s="539"/>
      <c r="L65" s="539"/>
      <c r="M65" s="540"/>
      <c r="N65" s="26"/>
      <c r="O65" s="26"/>
    </row>
    <row r="66" spans="1:15">
      <c r="A66" s="543"/>
      <c r="B66" s="544"/>
      <c r="C66" s="544"/>
      <c r="D66" s="546"/>
      <c r="E66" s="548"/>
      <c r="F66" s="541"/>
      <c r="G66" s="396"/>
      <c r="H66" s="542"/>
      <c r="I66" s="539"/>
      <c r="J66" s="539"/>
      <c r="K66" s="539"/>
      <c r="L66" s="539"/>
      <c r="M66" s="540"/>
      <c r="N66" s="26"/>
      <c r="O66" s="26"/>
    </row>
    <row r="67" spans="1:15">
      <c r="A67" s="543"/>
      <c r="B67" s="544"/>
      <c r="C67" s="544"/>
      <c r="D67" s="546"/>
      <c r="E67" s="548"/>
      <c r="F67" s="541"/>
      <c r="G67" s="396"/>
      <c r="H67" s="542"/>
      <c r="I67" s="539"/>
      <c r="J67" s="539"/>
      <c r="K67" s="539"/>
      <c r="L67" s="539"/>
      <c r="M67" s="540"/>
      <c r="N67" s="26"/>
      <c r="O67" s="26"/>
    </row>
    <row r="68" spans="1:15">
      <c r="A68" s="543"/>
      <c r="B68" s="544"/>
      <c r="C68" s="544"/>
      <c r="D68" s="546"/>
      <c r="E68" s="548"/>
      <c r="F68" s="541"/>
      <c r="G68" s="407"/>
      <c r="H68" s="542"/>
      <c r="I68" s="539"/>
      <c r="J68" s="539"/>
      <c r="K68" s="539"/>
      <c r="L68" s="539"/>
      <c r="M68" s="540"/>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7369-1E5C-42AB-9BBE-F40735FC5EBA}">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baseColWidth="10" defaultColWidth="11.42578125" defaultRowHeight="15"/>
  <sheetData>
    <row r="1" spans="1:11">
      <c r="A1" s="1"/>
      <c r="B1" s="155"/>
      <c r="C1" s="155"/>
      <c r="D1" s="155"/>
      <c r="E1" s="155"/>
      <c r="F1" s="155"/>
      <c r="G1" s="155"/>
      <c r="H1" s="155"/>
      <c r="I1" s="155"/>
      <c r="J1" s="155"/>
      <c r="K1" s="1"/>
    </row>
    <row r="2" spans="1:11">
      <c r="A2" s="1"/>
      <c r="B2" s="304" t="s">
        <v>21</v>
      </c>
      <c r="C2" s="304"/>
      <c r="D2" s="304"/>
      <c r="E2" s="304"/>
      <c r="F2" s="304"/>
      <c r="G2" s="304"/>
      <c r="H2" s="304"/>
      <c r="I2" s="304"/>
      <c r="J2" s="304"/>
      <c r="K2" s="1"/>
    </row>
    <row r="3" spans="1:11" ht="15.75" thickBot="1">
      <c r="A3" s="1"/>
      <c r="B3" s="155"/>
      <c r="C3" s="155"/>
      <c r="D3" s="155"/>
      <c r="E3" s="155"/>
      <c r="F3" s="155"/>
      <c r="G3" s="155"/>
      <c r="H3" s="155"/>
      <c r="I3" s="155"/>
      <c r="J3" s="155"/>
      <c r="K3" s="1"/>
    </row>
    <row r="4" spans="1:11">
      <c r="A4" s="1"/>
      <c r="B4" s="305" t="s">
        <v>22</v>
      </c>
      <c r="C4" s="306"/>
      <c r="D4" s="306"/>
      <c r="E4" s="306"/>
      <c r="F4" s="306"/>
      <c r="G4" s="306"/>
      <c r="H4" s="306"/>
      <c r="I4" s="306"/>
      <c r="J4" s="307"/>
      <c r="K4" s="1"/>
    </row>
    <row r="5" spans="1:11">
      <c r="A5" s="1"/>
      <c r="B5" s="308"/>
      <c r="C5" s="309"/>
      <c r="D5" s="309"/>
      <c r="E5" s="309"/>
      <c r="F5" s="309"/>
      <c r="G5" s="309"/>
      <c r="H5" s="309"/>
      <c r="I5" s="309"/>
      <c r="J5" s="310"/>
      <c r="K5" s="1"/>
    </row>
    <row r="6" spans="1:11">
      <c r="A6" s="1"/>
      <c r="B6" s="308"/>
      <c r="C6" s="309"/>
      <c r="D6" s="309"/>
      <c r="E6" s="309"/>
      <c r="F6" s="309"/>
      <c r="G6" s="309"/>
      <c r="H6" s="309"/>
      <c r="I6" s="309"/>
      <c r="J6" s="310"/>
      <c r="K6" s="1"/>
    </row>
    <row r="7" spans="1:11" ht="15.75" thickBot="1">
      <c r="A7" s="1"/>
      <c r="B7" s="311"/>
      <c r="C7" s="312"/>
      <c r="D7" s="312"/>
      <c r="E7" s="312"/>
      <c r="F7" s="312"/>
      <c r="G7" s="312"/>
      <c r="H7" s="312"/>
      <c r="I7" s="312"/>
      <c r="J7" s="313"/>
      <c r="K7" s="1"/>
    </row>
    <row r="8" spans="1:11" ht="15.75" thickBot="1">
      <c r="A8" s="1"/>
      <c r="B8" s="155"/>
      <c r="C8" s="155"/>
      <c r="D8" s="155"/>
      <c r="E8" s="155"/>
      <c r="F8" s="155"/>
      <c r="G8" s="155"/>
      <c r="H8" s="155"/>
      <c r="I8" s="155"/>
      <c r="J8" s="155"/>
      <c r="K8" s="1"/>
    </row>
    <row r="9" spans="1:11">
      <c r="A9" s="1"/>
      <c r="B9" s="305" t="s">
        <v>23</v>
      </c>
      <c r="C9" s="306"/>
      <c r="D9" s="306"/>
      <c r="E9" s="306"/>
      <c r="F9" s="306"/>
      <c r="G9" s="306"/>
      <c r="H9" s="306"/>
      <c r="I9" s="306"/>
      <c r="J9" s="307"/>
      <c r="K9" s="1"/>
    </row>
    <row r="10" spans="1:11">
      <c r="A10" s="1"/>
      <c r="B10" s="308"/>
      <c r="C10" s="309"/>
      <c r="D10" s="309"/>
      <c r="E10" s="309"/>
      <c r="F10" s="309"/>
      <c r="G10" s="309"/>
      <c r="H10" s="309"/>
      <c r="I10" s="309"/>
      <c r="J10" s="310"/>
      <c r="K10" s="1"/>
    </row>
    <row r="11" spans="1:11">
      <c r="A11" s="1"/>
      <c r="B11" s="308"/>
      <c r="C11" s="309"/>
      <c r="D11" s="309"/>
      <c r="E11" s="309"/>
      <c r="F11" s="309"/>
      <c r="G11" s="309"/>
      <c r="H11" s="309"/>
      <c r="I11" s="309"/>
      <c r="J11" s="310"/>
      <c r="K11" s="1"/>
    </row>
    <row r="12" spans="1:11">
      <c r="A12" s="1"/>
      <c r="B12" s="308"/>
      <c r="C12" s="309"/>
      <c r="D12" s="309"/>
      <c r="E12" s="309"/>
      <c r="F12" s="309"/>
      <c r="G12" s="309"/>
      <c r="H12" s="309"/>
      <c r="I12" s="309"/>
      <c r="J12" s="310"/>
      <c r="K12" s="1"/>
    </row>
    <row r="13" spans="1:11">
      <c r="A13" s="1"/>
      <c r="B13" s="308"/>
      <c r="C13" s="309"/>
      <c r="D13" s="309"/>
      <c r="E13" s="309"/>
      <c r="F13" s="309"/>
      <c r="G13" s="309"/>
      <c r="H13" s="309"/>
      <c r="I13" s="309"/>
      <c r="J13" s="310"/>
      <c r="K13" s="1"/>
    </row>
    <row r="14" spans="1:11">
      <c r="A14" s="1"/>
      <c r="B14" s="308"/>
      <c r="C14" s="309"/>
      <c r="D14" s="309"/>
      <c r="E14" s="309"/>
      <c r="F14" s="309"/>
      <c r="G14" s="309"/>
      <c r="H14" s="309"/>
      <c r="I14" s="309"/>
      <c r="J14" s="310"/>
      <c r="K14" s="1"/>
    </row>
    <row r="15" spans="1:11" ht="15.75" thickBot="1">
      <c r="A15" s="1"/>
      <c r="B15" s="311"/>
      <c r="C15" s="312"/>
      <c r="D15" s="312"/>
      <c r="E15" s="312"/>
      <c r="F15" s="312"/>
      <c r="G15" s="312"/>
      <c r="H15" s="312"/>
      <c r="I15" s="312"/>
      <c r="J15" s="313"/>
      <c r="K15" s="1"/>
    </row>
    <row r="16" spans="1:11" ht="15.75" thickBot="1">
      <c r="A16" s="1"/>
      <c r="B16" s="155"/>
      <c r="C16" s="155"/>
      <c r="D16" s="155"/>
      <c r="E16" s="155"/>
      <c r="F16" s="155"/>
      <c r="G16" s="155"/>
      <c r="H16" s="155"/>
      <c r="I16" s="155"/>
      <c r="J16" s="155"/>
      <c r="K16" s="1"/>
    </row>
    <row r="17" spans="1:11">
      <c r="A17" s="1"/>
      <c r="B17" s="305" t="s">
        <v>24</v>
      </c>
      <c r="C17" s="306"/>
      <c r="D17" s="306"/>
      <c r="E17" s="306"/>
      <c r="F17" s="306"/>
      <c r="G17" s="306"/>
      <c r="H17" s="306"/>
      <c r="I17" s="306"/>
      <c r="J17" s="307"/>
      <c r="K17" s="1"/>
    </row>
    <row r="18" spans="1:11">
      <c r="A18" s="1"/>
      <c r="B18" s="308"/>
      <c r="C18" s="309"/>
      <c r="D18" s="309"/>
      <c r="E18" s="309"/>
      <c r="F18" s="309"/>
      <c r="G18" s="309"/>
      <c r="H18" s="309"/>
      <c r="I18" s="309"/>
      <c r="J18" s="310"/>
      <c r="K18" s="1"/>
    </row>
    <row r="19" spans="1:11">
      <c r="A19" s="1"/>
      <c r="B19" s="308"/>
      <c r="C19" s="309"/>
      <c r="D19" s="309"/>
      <c r="E19" s="309"/>
      <c r="F19" s="309"/>
      <c r="G19" s="309"/>
      <c r="H19" s="309"/>
      <c r="I19" s="309"/>
      <c r="J19" s="310"/>
      <c r="K19" s="1"/>
    </row>
    <row r="20" spans="1:11" ht="15.75" thickBot="1">
      <c r="A20" s="1"/>
      <c r="B20" s="311"/>
      <c r="C20" s="312"/>
      <c r="D20" s="312"/>
      <c r="E20" s="312"/>
      <c r="F20" s="312"/>
      <c r="G20" s="312"/>
      <c r="H20" s="312"/>
      <c r="I20" s="312"/>
      <c r="J20" s="313"/>
      <c r="K20" s="1"/>
    </row>
    <row r="21" spans="1:11" ht="15.75" thickBot="1">
      <c r="A21" s="1"/>
      <c r="B21" s="155"/>
      <c r="C21" s="155"/>
      <c r="D21" s="155"/>
      <c r="E21" s="155"/>
      <c r="F21" s="155"/>
      <c r="G21" s="155"/>
      <c r="H21" s="155"/>
      <c r="I21" s="155"/>
      <c r="J21" s="155"/>
      <c r="K21" s="1"/>
    </row>
    <row r="22" spans="1:11">
      <c r="A22" s="1"/>
      <c r="B22" s="305" t="s">
        <v>25</v>
      </c>
      <c r="C22" s="306"/>
      <c r="D22" s="306"/>
      <c r="E22" s="306"/>
      <c r="F22" s="306"/>
      <c r="G22" s="306"/>
      <c r="H22" s="306"/>
      <c r="I22" s="306"/>
      <c r="J22" s="307"/>
      <c r="K22" s="1"/>
    </row>
    <row r="23" spans="1:11">
      <c r="A23" s="1"/>
      <c r="B23" s="308"/>
      <c r="C23" s="309"/>
      <c r="D23" s="309"/>
      <c r="E23" s="309"/>
      <c r="F23" s="309"/>
      <c r="G23" s="309"/>
      <c r="H23" s="309"/>
      <c r="I23" s="309"/>
      <c r="J23" s="310"/>
      <c r="K23" s="1"/>
    </row>
    <row r="24" spans="1:11">
      <c r="A24" s="1"/>
      <c r="B24" s="308"/>
      <c r="C24" s="309"/>
      <c r="D24" s="309"/>
      <c r="E24" s="309"/>
      <c r="F24" s="309"/>
      <c r="G24" s="309"/>
      <c r="H24" s="309"/>
      <c r="I24" s="309"/>
      <c r="J24" s="310"/>
      <c r="K24" s="1"/>
    </row>
    <row r="25" spans="1:11">
      <c r="A25" s="1"/>
      <c r="B25" s="308"/>
      <c r="C25" s="309"/>
      <c r="D25" s="309"/>
      <c r="E25" s="309"/>
      <c r="F25" s="309"/>
      <c r="G25" s="309"/>
      <c r="H25" s="309"/>
      <c r="I25" s="309"/>
      <c r="J25" s="310"/>
      <c r="K25" s="1"/>
    </row>
    <row r="26" spans="1:11">
      <c r="A26" s="1"/>
      <c r="B26" s="308"/>
      <c r="C26" s="309"/>
      <c r="D26" s="309"/>
      <c r="E26" s="309"/>
      <c r="F26" s="309"/>
      <c r="G26" s="309"/>
      <c r="H26" s="309"/>
      <c r="I26" s="309"/>
      <c r="J26" s="310"/>
      <c r="K26" s="1"/>
    </row>
    <row r="27" spans="1:11">
      <c r="A27" s="1"/>
      <c r="B27" s="308"/>
      <c r="C27" s="309"/>
      <c r="D27" s="309"/>
      <c r="E27" s="309"/>
      <c r="F27" s="309"/>
      <c r="G27" s="309"/>
      <c r="H27" s="309"/>
      <c r="I27" s="309"/>
      <c r="J27" s="310"/>
      <c r="K27" s="1"/>
    </row>
    <row r="28" spans="1:11">
      <c r="A28" s="1"/>
      <c r="B28" s="308"/>
      <c r="C28" s="309"/>
      <c r="D28" s="309"/>
      <c r="E28" s="309"/>
      <c r="F28" s="309"/>
      <c r="G28" s="309"/>
      <c r="H28" s="309"/>
      <c r="I28" s="309"/>
      <c r="J28" s="310"/>
      <c r="K28" s="1"/>
    </row>
    <row r="29" spans="1:11">
      <c r="A29" s="1"/>
      <c r="B29" s="308"/>
      <c r="C29" s="309"/>
      <c r="D29" s="309"/>
      <c r="E29" s="309"/>
      <c r="F29" s="309"/>
      <c r="G29" s="309"/>
      <c r="H29" s="309"/>
      <c r="I29" s="309"/>
      <c r="J29" s="310"/>
      <c r="K29" s="1"/>
    </row>
    <row r="30" spans="1:11" ht="15.75" thickBot="1">
      <c r="A30" s="1"/>
      <c r="B30" s="311"/>
      <c r="C30" s="312"/>
      <c r="D30" s="312"/>
      <c r="E30" s="312"/>
      <c r="F30" s="312"/>
      <c r="G30" s="312"/>
      <c r="H30" s="312"/>
      <c r="I30" s="312"/>
      <c r="J30" s="313"/>
      <c r="K30" s="1"/>
    </row>
    <row r="31" spans="1:11">
      <c r="A31" s="1"/>
      <c r="B31" s="155"/>
      <c r="C31" s="155"/>
      <c r="D31" s="155"/>
      <c r="E31" s="155"/>
      <c r="F31" s="155"/>
      <c r="G31" s="155"/>
      <c r="H31" s="155"/>
      <c r="I31" s="155"/>
      <c r="J31" s="155"/>
      <c r="K31" s="1"/>
    </row>
    <row r="32" spans="1:11">
      <c r="B32" s="146"/>
      <c r="C32" s="146"/>
      <c r="D32" s="146"/>
      <c r="E32" s="146"/>
      <c r="F32" s="146"/>
      <c r="G32" s="146"/>
      <c r="H32" s="146"/>
      <c r="I32" s="146"/>
      <c r="J32" s="146"/>
    </row>
    <row r="33" spans="2:10">
      <c r="B33" s="146"/>
      <c r="C33" s="146"/>
      <c r="D33" s="146"/>
      <c r="E33" s="146"/>
      <c r="F33" s="146"/>
      <c r="G33" s="146"/>
      <c r="H33" s="146"/>
      <c r="I33" s="146"/>
      <c r="J33" s="146"/>
    </row>
    <row r="34" spans="2:10">
      <c r="B34" s="146"/>
      <c r="C34" s="146"/>
      <c r="D34" s="146"/>
      <c r="E34" s="146"/>
      <c r="F34" s="146"/>
      <c r="G34" s="146"/>
      <c r="H34" s="146"/>
      <c r="I34" s="146"/>
      <c r="J34" s="146"/>
    </row>
    <row r="35" spans="2:10">
      <c r="B35" s="146"/>
      <c r="C35" s="146"/>
      <c r="D35" s="146"/>
      <c r="E35" s="146"/>
      <c r="F35" s="146"/>
      <c r="G35" s="146"/>
      <c r="H35" s="146"/>
      <c r="I35" s="146"/>
      <c r="J35" s="146"/>
    </row>
    <row r="36" spans="2:10">
      <c r="B36" s="146"/>
      <c r="C36" s="146"/>
      <c r="D36" s="146"/>
      <c r="E36" s="146"/>
      <c r="F36" s="146"/>
      <c r="G36" s="146"/>
      <c r="H36" s="146"/>
      <c r="I36" s="146"/>
      <c r="J36" s="146"/>
    </row>
    <row r="37" spans="2:10">
      <c r="B37" s="146"/>
      <c r="C37" s="146"/>
      <c r="D37" s="146"/>
      <c r="E37" s="146"/>
      <c r="F37" s="146"/>
      <c r="G37" s="146"/>
      <c r="H37" s="146"/>
      <c r="I37" s="146"/>
      <c r="J37" s="146"/>
    </row>
    <row r="38" spans="2:10">
      <c r="B38" s="146"/>
      <c r="C38" s="146"/>
      <c r="D38" s="146"/>
      <c r="E38" s="146"/>
      <c r="F38" s="146"/>
      <c r="G38" s="146"/>
      <c r="H38" s="146"/>
      <c r="I38" s="146"/>
      <c r="J38" s="146"/>
    </row>
    <row r="39" spans="2:10">
      <c r="B39" s="146"/>
      <c r="C39" s="146"/>
      <c r="D39" s="146"/>
      <c r="E39" s="146"/>
      <c r="F39" s="146"/>
      <c r="G39" s="146"/>
      <c r="H39" s="146"/>
      <c r="I39" s="146"/>
      <c r="J39" s="14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13" zoomScale="94" zoomScaleNormal="94" workbookViewId="0">
      <selection activeCell="C15" sqref="C15"/>
    </sheetView>
  </sheetViews>
  <sheetFormatPr baseColWidth="10" defaultColWidth="10.42578125" defaultRowHeight="14.25"/>
  <cols>
    <col min="1" max="1" width="53.140625" style="229" customWidth="1"/>
    <col min="2" max="2" width="15.42578125" style="230" customWidth="1"/>
    <col min="3" max="3" width="72.140625" style="197" customWidth="1"/>
    <col min="4" max="4" width="24.140625" style="230" customWidth="1"/>
    <col min="5" max="5" width="55.85546875" style="197" customWidth="1"/>
    <col min="6" max="6" width="4.85546875" style="197" customWidth="1"/>
    <col min="7" max="16384" width="10.42578125" style="197"/>
  </cols>
  <sheetData>
    <row r="1" spans="1:8" ht="80.099999999999994" customHeight="1">
      <c r="A1" s="195"/>
      <c r="B1" s="319" t="s">
        <v>26</v>
      </c>
      <c r="C1" s="319"/>
      <c r="D1" s="319"/>
      <c r="E1" s="195"/>
      <c r="F1" s="196"/>
      <c r="G1" s="196"/>
      <c r="H1" s="196"/>
    </row>
    <row r="2" spans="1:8" ht="54.75" customHeight="1">
      <c r="A2" s="198" t="s">
        <v>27</v>
      </c>
      <c r="B2" s="320" t="s">
        <v>7</v>
      </c>
      <c r="C2" s="321"/>
      <c r="D2" s="199" t="s">
        <v>28</v>
      </c>
      <c r="E2" s="200" t="s">
        <v>5</v>
      </c>
    </row>
    <row r="3" spans="1:8" ht="16.7" customHeight="1">
      <c r="A3" s="201"/>
      <c r="B3" s="202"/>
      <c r="C3" s="202"/>
      <c r="D3" s="203"/>
      <c r="E3" s="202"/>
    </row>
    <row r="4" spans="1:8" ht="54.75" customHeight="1">
      <c r="A4" s="198" t="s">
        <v>29</v>
      </c>
      <c r="B4" s="322" t="s">
        <v>30</v>
      </c>
      <c r="C4" s="323"/>
      <c r="D4" s="323"/>
      <c r="E4" s="323"/>
    </row>
    <row r="5" spans="1:8" ht="13.35" customHeight="1">
      <c r="A5" s="204"/>
      <c r="B5" s="205"/>
      <c r="D5" s="203"/>
      <c r="E5" s="203"/>
    </row>
    <row r="6" spans="1:8" ht="21" customHeight="1">
      <c r="A6" s="324" t="s">
        <v>31</v>
      </c>
      <c r="B6" s="318" t="s">
        <v>32</v>
      </c>
      <c r="C6" s="318"/>
      <c r="D6" s="318" t="s">
        <v>33</v>
      </c>
      <c r="E6" s="318"/>
    </row>
    <row r="7" spans="1:8" ht="115.5" customHeight="1">
      <c r="A7" s="324"/>
      <c r="B7" s="325" t="s">
        <v>34</v>
      </c>
      <c r="C7" s="326"/>
      <c r="D7" s="327" t="s">
        <v>35</v>
      </c>
      <c r="E7" s="327"/>
    </row>
    <row r="8" spans="1:8" ht="21" customHeight="1">
      <c r="A8" s="204"/>
      <c r="B8" s="205"/>
      <c r="D8" s="203"/>
      <c r="E8" s="203"/>
    </row>
    <row r="9" spans="1:8" ht="20.100000000000001" customHeight="1">
      <c r="A9" s="314" t="s">
        <v>36</v>
      </c>
      <c r="B9" s="314"/>
      <c r="C9" s="314"/>
      <c r="D9" s="314"/>
      <c r="E9" s="314"/>
    </row>
    <row r="10" spans="1:8" ht="20.100000000000001" customHeight="1">
      <c r="A10" s="206" t="s">
        <v>37</v>
      </c>
      <c r="B10" s="206" t="s">
        <v>38</v>
      </c>
      <c r="C10" s="206" t="s">
        <v>39</v>
      </c>
      <c r="D10" s="206" t="s">
        <v>40</v>
      </c>
      <c r="E10" s="206" t="s">
        <v>41</v>
      </c>
    </row>
    <row r="11" spans="1:8" s="210" customFormat="1" ht="118.5" customHeight="1">
      <c r="A11" s="315" t="s">
        <v>42</v>
      </c>
      <c r="B11" s="207">
        <v>1</v>
      </c>
      <c r="C11" s="208" t="s">
        <v>43</v>
      </c>
      <c r="D11" s="209">
        <v>1</v>
      </c>
      <c r="E11" s="208" t="s">
        <v>44</v>
      </c>
    </row>
    <row r="12" spans="1:8" s="210" customFormat="1" ht="113.25" customHeight="1">
      <c r="A12" s="315"/>
      <c r="B12" s="207">
        <v>2</v>
      </c>
      <c r="C12" s="208" t="s">
        <v>45</v>
      </c>
      <c r="D12" s="209"/>
      <c r="E12" s="208"/>
    </row>
    <row r="13" spans="1:8" ht="80.099999999999994" customHeight="1">
      <c r="A13" s="316" t="s">
        <v>46</v>
      </c>
      <c r="B13" s="211">
        <v>3</v>
      </c>
      <c r="C13" s="212" t="s">
        <v>47</v>
      </c>
      <c r="D13" s="211">
        <v>2</v>
      </c>
      <c r="E13" s="212" t="s">
        <v>48</v>
      </c>
    </row>
    <row r="14" spans="1:8" ht="80.099999999999994" customHeight="1">
      <c r="A14" s="316"/>
      <c r="B14" s="211">
        <v>4</v>
      </c>
      <c r="C14" s="212" t="s">
        <v>49</v>
      </c>
      <c r="D14" s="211"/>
      <c r="E14" s="212"/>
    </row>
    <row r="15" spans="1:8" ht="80.099999999999994" customHeight="1">
      <c r="A15" s="316"/>
      <c r="B15" s="211">
        <v>5</v>
      </c>
      <c r="C15" s="212" t="s">
        <v>50</v>
      </c>
      <c r="D15" s="211"/>
      <c r="E15" s="212"/>
    </row>
    <row r="16" spans="1:8" ht="80.099999999999994" customHeight="1">
      <c r="A16" s="317" t="s">
        <v>51</v>
      </c>
      <c r="B16" s="211">
        <v>6</v>
      </c>
      <c r="C16" s="212" t="s">
        <v>52</v>
      </c>
      <c r="D16" s="211">
        <v>3</v>
      </c>
      <c r="E16" s="208" t="s">
        <v>53</v>
      </c>
    </row>
    <row r="17" spans="1:10" ht="80.099999999999994" customHeight="1">
      <c r="A17" s="317"/>
      <c r="B17" s="211">
        <v>7</v>
      </c>
      <c r="C17" s="212" t="s">
        <v>54</v>
      </c>
      <c r="D17" s="211">
        <v>4</v>
      </c>
      <c r="E17" s="208" t="s">
        <v>55</v>
      </c>
    </row>
    <row r="18" spans="1:10" ht="80.099999999999994" customHeight="1">
      <c r="A18" s="317"/>
      <c r="B18" s="211">
        <v>8</v>
      </c>
      <c r="C18" s="212" t="s">
        <v>56</v>
      </c>
      <c r="D18" s="211"/>
      <c r="E18" s="213"/>
    </row>
    <row r="19" spans="1:10" ht="80.099999999999994" customHeight="1">
      <c r="A19" s="317"/>
      <c r="B19" s="211">
        <v>9</v>
      </c>
      <c r="C19" s="212" t="s">
        <v>57</v>
      </c>
      <c r="D19" s="211"/>
      <c r="E19" s="212"/>
    </row>
    <row r="20" spans="1:10" ht="80.099999999999994" customHeight="1">
      <c r="A20" s="317"/>
      <c r="B20" s="211">
        <v>10</v>
      </c>
      <c r="C20" s="212" t="s">
        <v>58</v>
      </c>
      <c r="D20" s="211"/>
      <c r="E20" s="208"/>
      <c r="J20" s="214"/>
    </row>
    <row r="21" spans="1:10" ht="80.099999999999994" customHeight="1">
      <c r="A21" s="317"/>
      <c r="B21" s="211">
        <v>11</v>
      </c>
      <c r="C21" s="212" t="s">
        <v>59</v>
      </c>
      <c r="D21" s="211"/>
      <c r="E21" s="212"/>
      <c r="J21" s="214"/>
    </row>
    <row r="22" spans="1:10" ht="80.099999999999994" customHeight="1">
      <c r="A22" s="317"/>
      <c r="B22" s="211">
        <v>12</v>
      </c>
      <c r="C22" s="212" t="s">
        <v>60</v>
      </c>
      <c r="D22" s="211"/>
      <c r="E22" s="212"/>
      <c r="J22" s="214"/>
    </row>
    <row r="23" spans="1:10" ht="80.099999999999994" customHeight="1">
      <c r="A23" s="317" t="s">
        <v>61</v>
      </c>
      <c r="B23" s="211">
        <v>13</v>
      </c>
      <c r="C23" s="208" t="s">
        <v>62</v>
      </c>
      <c r="D23" s="207">
        <v>5</v>
      </c>
      <c r="E23" s="208" t="s">
        <v>63</v>
      </c>
    </row>
    <row r="24" spans="1:10" ht="80.099999999999994" customHeight="1">
      <c r="A24" s="317"/>
      <c r="B24" s="211">
        <v>14</v>
      </c>
      <c r="C24" s="208" t="s">
        <v>64</v>
      </c>
      <c r="D24" s="207">
        <v>6</v>
      </c>
      <c r="E24" s="208" t="s">
        <v>65</v>
      </c>
    </row>
    <row r="25" spans="1:10" ht="80.099999999999994" customHeight="1">
      <c r="A25" s="317"/>
      <c r="B25" s="211">
        <v>15</v>
      </c>
      <c r="C25" s="208" t="s">
        <v>66</v>
      </c>
      <c r="D25" s="207">
        <v>7</v>
      </c>
      <c r="E25" s="208" t="s">
        <v>67</v>
      </c>
    </row>
    <row r="26" spans="1:10" ht="80.099999999999994" customHeight="1">
      <c r="A26" s="317"/>
      <c r="B26" s="211">
        <v>16</v>
      </c>
      <c r="C26" s="208" t="s">
        <v>68</v>
      </c>
      <c r="D26" s="207"/>
      <c r="E26" s="208"/>
    </row>
    <row r="27" spans="1:10" ht="174.6" customHeight="1">
      <c r="A27" s="215" t="s">
        <v>69</v>
      </c>
      <c r="B27" s="211">
        <v>17</v>
      </c>
      <c r="C27" s="208" t="s">
        <v>70</v>
      </c>
      <c r="D27" s="207">
        <v>8</v>
      </c>
      <c r="E27" s="208" t="s">
        <v>71</v>
      </c>
    </row>
    <row r="28" spans="1:10" ht="48.75" customHeight="1">
      <c r="A28" s="317" t="s">
        <v>72</v>
      </c>
      <c r="B28" s="211">
        <v>18</v>
      </c>
      <c r="C28" s="216" t="s">
        <v>73</v>
      </c>
      <c r="D28" s="211"/>
      <c r="E28" s="212"/>
    </row>
    <row r="29" spans="1:10" ht="87" customHeight="1">
      <c r="A29" s="317"/>
      <c r="B29" s="211">
        <v>19</v>
      </c>
      <c r="C29" s="216" t="s">
        <v>74</v>
      </c>
      <c r="D29" s="211"/>
      <c r="E29" s="212"/>
    </row>
    <row r="30" spans="1:10" ht="20.100000000000001" customHeight="1">
      <c r="A30" s="314" t="s">
        <v>75</v>
      </c>
      <c r="B30" s="314"/>
      <c r="C30" s="314"/>
      <c r="D30" s="314"/>
      <c r="E30" s="314"/>
    </row>
    <row r="31" spans="1:10" ht="20.100000000000001" customHeight="1">
      <c r="A31" s="206" t="s">
        <v>37</v>
      </c>
      <c r="B31" s="206" t="s">
        <v>38</v>
      </c>
      <c r="C31" s="206" t="s">
        <v>76</v>
      </c>
      <c r="D31" s="206" t="s">
        <v>40</v>
      </c>
      <c r="E31" s="206" t="s">
        <v>77</v>
      </c>
    </row>
    <row r="32" spans="1:10" ht="98.45" customHeight="1">
      <c r="A32" s="317" t="s">
        <v>78</v>
      </c>
      <c r="B32" s="207">
        <v>1</v>
      </c>
      <c r="C32" s="208" t="s">
        <v>79</v>
      </c>
      <c r="D32" s="207">
        <v>1</v>
      </c>
      <c r="E32" s="208" t="s">
        <v>80</v>
      </c>
    </row>
    <row r="33" spans="1:5" ht="81" customHeight="1">
      <c r="A33" s="317"/>
      <c r="B33" s="207">
        <v>2</v>
      </c>
      <c r="C33" s="208" t="s">
        <v>81</v>
      </c>
      <c r="D33" s="207">
        <v>2</v>
      </c>
      <c r="E33" s="208" t="s">
        <v>82</v>
      </c>
    </row>
    <row r="34" spans="1:5" ht="92.1" customHeight="1">
      <c r="A34" s="317"/>
      <c r="B34" s="207"/>
      <c r="C34" s="208"/>
      <c r="D34" s="207">
        <v>3</v>
      </c>
      <c r="E34" s="208" t="s">
        <v>83</v>
      </c>
    </row>
    <row r="35" spans="1:5" ht="68.25" customHeight="1">
      <c r="A35" s="317"/>
      <c r="B35" s="207"/>
      <c r="C35" s="208"/>
      <c r="D35" s="207">
        <v>4</v>
      </c>
      <c r="E35" s="208" t="s">
        <v>84</v>
      </c>
    </row>
    <row r="36" spans="1:5" ht="68.25" customHeight="1">
      <c r="A36" s="317"/>
      <c r="B36" s="207"/>
      <c r="C36" s="210"/>
      <c r="D36" s="207">
        <v>5</v>
      </c>
      <c r="E36" s="208" t="s">
        <v>85</v>
      </c>
    </row>
    <row r="37" spans="1:5" ht="41.45" customHeight="1">
      <c r="A37" s="317"/>
      <c r="B37" s="207"/>
      <c r="C37" s="216"/>
      <c r="D37" s="207">
        <v>6</v>
      </c>
      <c r="E37" s="208" t="s">
        <v>86</v>
      </c>
    </row>
    <row r="38" spans="1:5" ht="49.5" customHeight="1">
      <c r="A38" s="317"/>
      <c r="B38" s="207"/>
      <c r="C38" s="216"/>
      <c r="D38" s="207">
        <v>7</v>
      </c>
      <c r="E38" s="216" t="s">
        <v>87</v>
      </c>
    </row>
    <row r="39" spans="1:5" ht="49.5" customHeight="1">
      <c r="A39" s="317" t="s">
        <v>88</v>
      </c>
      <c r="B39" s="207">
        <v>3</v>
      </c>
      <c r="C39" s="216" t="s">
        <v>89</v>
      </c>
      <c r="D39" s="207">
        <v>8</v>
      </c>
      <c r="E39" s="216" t="s">
        <v>90</v>
      </c>
    </row>
    <row r="40" spans="1:5" ht="49.5" customHeight="1">
      <c r="A40" s="317"/>
      <c r="B40" s="207"/>
      <c r="C40" s="216"/>
      <c r="D40" s="207">
        <v>9</v>
      </c>
      <c r="E40" s="216" t="s">
        <v>91</v>
      </c>
    </row>
    <row r="41" spans="1:5" s="217" customFormat="1" ht="68.25" customHeight="1">
      <c r="A41" s="317"/>
      <c r="B41" s="207"/>
      <c r="C41" s="216"/>
      <c r="D41" s="207">
        <v>10</v>
      </c>
      <c r="E41" s="216" t="s">
        <v>92</v>
      </c>
    </row>
    <row r="42" spans="1:5" s="217" customFormat="1" ht="78.75" customHeight="1">
      <c r="A42" s="317"/>
      <c r="B42" s="207"/>
      <c r="C42" s="218"/>
      <c r="D42" s="207">
        <v>11</v>
      </c>
      <c r="E42" s="216" t="s">
        <v>93</v>
      </c>
    </row>
    <row r="43" spans="1:5" s="217" customFormat="1" ht="42.75">
      <c r="A43" s="317" t="s">
        <v>94</v>
      </c>
      <c r="B43" s="207">
        <v>4</v>
      </c>
      <c r="C43" s="208" t="s">
        <v>95</v>
      </c>
      <c r="D43" s="207">
        <v>12</v>
      </c>
      <c r="E43" s="219" t="s">
        <v>96</v>
      </c>
    </row>
    <row r="44" spans="1:5" s="217" customFormat="1" ht="55.5" customHeight="1">
      <c r="A44" s="317"/>
      <c r="B44" s="207">
        <v>5</v>
      </c>
      <c r="C44" s="208" t="s">
        <v>97</v>
      </c>
      <c r="D44" s="207"/>
      <c r="E44" s="208"/>
    </row>
    <row r="45" spans="1:5" s="217" customFormat="1" ht="42.75">
      <c r="A45" s="317"/>
      <c r="B45" s="207">
        <v>6</v>
      </c>
      <c r="C45" s="208" t="s">
        <v>98</v>
      </c>
      <c r="D45" s="207">
        <v>13</v>
      </c>
      <c r="E45" s="208" t="s">
        <v>99</v>
      </c>
    </row>
    <row r="46" spans="1:5" s="217" customFormat="1" ht="61.5" customHeight="1">
      <c r="A46" s="317"/>
      <c r="B46" s="207">
        <v>7</v>
      </c>
      <c r="C46" s="208" t="s">
        <v>100</v>
      </c>
      <c r="D46" s="207">
        <v>14</v>
      </c>
      <c r="E46" s="208" t="s">
        <v>101</v>
      </c>
    </row>
    <row r="47" spans="1:5" ht="71.25" customHeight="1">
      <c r="A47" s="317"/>
      <c r="B47" s="207">
        <v>8</v>
      </c>
      <c r="C47" s="219" t="s">
        <v>102</v>
      </c>
      <c r="D47" s="207">
        <v>15</v>
      </c>
      <c r="E47" s="208" t="s">
        <v>103</v>
      </c>
    </row>
    <row r="48" spans="1:5" ht="105" customHeight="1">
      <c r="A48" s="317"/>
      <c r="B48" s="207">
        <v>9</v>
      </c>
      <c r="C48" s="208" t="s">
        <v>104</v>
      </c>
      <c r="D48" s="207">
        <v>16</v>
      </c>
      <c r="E48" s="208" t="s">
        <v>105</v>
      </c>
    </row>
    <row r="49" spans="1:5" ht="75.599999999999994" customHeight="1">
      <c r="A49" s="317" t="s">
        <v>106</v>
      </c>
      <c r="B49" s="207">
        <v>10</v>
      </c>
      <c r="C49" s="208" t="s">
        <v>107</v>
      </c>
      <c r="D49" s="207">
        <v>17</v>
      </c>
      <c r="E49" s="208" t="s">
        <v>108</v>
      </c>
    </row>
    <row r="50" spans="1:5" ht="62.45" customHeight="1">
      <c r="A50" s="317"/>
      <c r="B50" s="207">
        <v>11</v>
      </c>
      <c r="C50" s="208" t="s">
        <v>109</v>
      </c>
      <c r="D50" s="209">
        <v>18</v>
      </c>
      <c r="E50" s="208" t="s">
        <v>110</v>
      </c>
    </row>
    <row r="51" spans="1:5" ht="28.5">
      <c r="A51" s="317"/>
      <c r="B51" s="207">
        <v>12</v>
      </c>
      <c r="C51" s="208" t="s">
        <v>111</v>
      </c>
      <c r="D51" s="209">
        <v>19</v>
      </c>
      <c r="E51" s="208" t="s">
        <v>112</v>
      </c>
    </row>
    <row r="52" spans="1:5" ht="57">
      <c r="A52" s="317" t="s">
        <v>113</v>
      </c>
      <c r="B52" s="207">
        <v>13</v>
      </c>
      <c r="C52" s="208" t="s">
        <v>114</v>
      </c>
      <c r="D52" s="209">
        <v>20</v>
      </c>
      <c r="E52" s="219" t="s">
        <v>115</v>
      </c>
    </row>
    <row r="53" spans="1:5" ht="28.5">
      <c r="A53" s="317"/>
      <c r="B53" s="207">
        <v>14</v>
      </c>
      <c r="C53" s="208" t="s">
        <v>116</v>
      </c>
      <c r="D53" s="209">
        <v>21</v>
      </c>
      <c r="E53" s="219" t="s">
        <v>117</v>
      </c>
    </row>
    <row r="54" spans="1:5" ht="71.25">
      <c r="A54" s="317"/>
      <c r="B54" s="207">
        <v>15</v>
      </c>
      <c r="C54" s="208" t="s">
        <v>118</v>
      </c>
      <c r="D54" s="209"/>
      <c r="E54" s="219"/>
    </row>
    <row r="55" spans="1:5" ht="28.5">
      <c r="A55" s="317"/>
      <c r="B55" s="207">
        <v>16</v>
      </c>
      <c r="C55" s="208" t="s">
        <v>119</v>
      </c>
      <c r="D55" s="209"/>
      <c r="E55" s="219"/>
    </row>
    <row r="56" spans="1:5">
      <c r="A56" s="317"/>
      <c r="B56" s="207">
        <v>17</v>
      </c>
      <c r="C56" s="208" t="s">
        <v>120</v>
      </c>
      <c r="D56" s="209"/>
      <c r="E56" s="219"/>
    </row>
    <row r="57" spans="1:5" ht="28.5">
      <c r="A57" s="317"/>
      <c r="B57" s="207">
        <v>18</v>
      </c>
      <c r="C57" s="208" t="s">
        <v>121</v>
      </c>
      <c r="D57" s="209"/>
      <c r="E57" s="219"/>
    </row>
    <row r="58" spans="1:5">
      <c r="A58" s="317"/>
      <c r="B58" s="207">
        <v>19</v>
      </c>
      <c r="C58" s="208" t="s">
        <v>122</v>
      </c>
      <c r="D58" s="209"/>
      <c r="E58" s="219"/>
    </row>
    <row r="59" spans="1:5" ht="28.5">
      <c r="A59" s="317"/>
      <c r="B59" s="207">
        <v>20</v>
      </c>
      <c r="C59" s="208" t="s">
        <v>123</v>
      </c>
      <c r="D59" s="209"/>
      <c r="E59" s="219"/>
    </row>
    <row r="60" spans="1:5" ht="28.5">
      <c r="A60" s="317"/>
      <c r="B60" s="207">
        <v>21</v>
      </c>
      <c r="C60" s="208" t="s">
        <v>124</v>
      </c>
      <c r="D60" s="209"/>
      <c r="E60" s="219"/>
    </row>
    <row r="61" spans="1:5">
      <c r="A61" s="317"/>
      <c r="B61" s="207">
        <v>22</v>
      </c>
      <c r="C61" s="208" t="s">
        <v>125</v>
      </c>
      <c r="D61" s="209"/>
      <c r="E61" s="220"/>
    </row>
    <row r="62" spans="1:5" ht="42.75">
      <c r="A62" s="317" t="s">
        <v>126</v>
      </c>
      <c r="B62" s="207">
        <v>23</v>
      </c>
      <c r="C62" s="208" t="s">
        <v>127</v>
      </c>
      <c r="D62" s="209">
        <v>22</v>
      </c>
      <c r="E62" s="219" t="s">
        <v>128</v>
      </c>
    </row>
    <row r="63" spans="1:5" ht="42.75">
      <c r="A63" s="317"/>
      <c r="B63" s="207">
        <v>24</v>
      </c>
      <c r="C63" s="208" t="s">
        <v>129</v>
      </c>
      <c r="D63" s="209">
        <v>23</v>
      </c>
      <c r="E63" s="208" t="s">
        <v>130</v>
      </c>
    </row>
    <row r="64" spans="1:5">
      <c r="A64" s="317"/>
      <c r="B64" s="207">
        <v>25</v>
      </c>
      <c r="C64" s="208" t="s">
        <v>131</v>
      </c>
      <c r="D64" s="209"/>
      <c r="E64" s="219"/>
    </row>
    <row r="65" spans="1:10" ht="42.75">
      <c r="A65" s="328" t="s">
        <v>132</v>
      </c>
      <c r="B65" s="207">
        <v>26</v>
      </c>
      <c r="C65" s="208" t="s">
        <v>133</v>
      </c>
      <c r="D65" s="209">
        <v>24</v>
      </c>
      <c r="E65" s="219" t="s">
        <v>134</v>
      </c>
    </row>
    <row r="66" spans="1:10" ht="45" customHeight="1">
      <c r="A66" s="330"/>
      <c r="B66" s="207"/>
      <c r="C66" s="208"/>
      <c r="D66" s="209"/>
      <c r="E66" s="209"/>
    </row>
    <row r="67" spans="1:10" ht="77.099999999999994" customHeight="1">
      <c r="A67" s="317" t="s">
        <v>135</v>
      </c>
      <c r="B67" s="207">
        <v>27</v>
      </c>
      <c r="C67" s="208" t="s">
        <v>136</v>
      </c>
      <c r="D67" s="209">
        <v>25</v>
      </c>
      <c r="E67" s="208" t="s">
        <v>137</v>
      </c>
    </row>
    <row r="68" spans="1:10" ht="15.95" customHeight="1">
      <c r="A68" s="317"/>
      <c r="B68" s="207"/>
      <c r="C68" s="208"/>
      <c r="D68" s="209">
        <v>26</v>
      </c>
      <c r="E68" s="208" t="s">
        <v>138</v>
      </c>
    </row>
    <row r="69" spans="1:10" ht="50.1" customHeight="1">
      <c r="A69" s="317" t="s">
        <v>139</v>
      </c>
      <c r="B69" s="207">
        <v>28</v>
      </c>
      <c r="C69" s="219" t="s">
        <v>140</v>
      </c>
      <c r="D69" s="209">
        <v>27</v>
      </c>
      <c r="E69" s="219" t="s">
        <v>141</v>
      </c>
    </row>
    <row r="70" spans="1:10" ht="50.1" customHeight="1">
      <c r="A70" s="317"/>
      <c r="B70" s="207">
        <v>29</v>
      </c>
      <c r="C70" s="219" t="s">
        <v>142</v>
      </c>
      <c r="D70" s="209">
        <v>28</v>
      </c>
      <c r="E70" s="219" t="s">
        <v>143</v>
      </c>
    </row>
    <row r="71" spans="1:10" ht="50.1" customHeight="1">
      <c r="A71" s="317"/>
      <c r="B71" s="207"/>
      <c r="C71" s="210"/>
      <c r="D71" s="209">
        <v>29</v>
      </c>
      <c r="E71" s="219" t="s">
        <v>144</v>
      </c>
    </row>
    <row r="72" spans="1:10" ht="50.1" customHeight="1">
      <c r="A72" s="317"/>
      <c r="B72" s="207"/>
      <c r="C72" s="221"/>
      <c r="D72" s="209">
        <v>30</v>
      </c>
      <c r="E72" s="219" t="s">
        <v>145</v>
      </c>
    </row>
    <row r="73" spans="1:10" ht="50.1" customHeight="1">
      <c r="A73" s="317"/>
      <c r="B73" s="207"/>
      <c r="C73" s="219"/>
      <c r="D73" s="209">
        <v>31</v>
      </c>
      <c r="E73" s="219" t="s">
        <v>146</v>
      </c>
    </row>
    <row r="74" spans="1:10" ht="50.1" customHeight="1">
      <c r="A74" s="317"/>
      <c r="B74" s="207"/>
      <c r="C74" s="219"/>
      <c r="D74" s="209">
        <v>32</v>
      </c>
      <c r="E74" s="219" t="s">
        <v>147</v>
      </c>
    </row>
    <row r="75" spans="1:10" ht="50.1" customHeight="1">
      <c r="A75" s="317"/>
      <c r="B75" s="207"/>
      <c r="C75" s="219"/>
      <c r="D75" s="209">
        <v>33</v>
      </c>
      <c r="E75" s="221" t="s">
        <v>148</v>
      </c>
    </row>
    <row r="76" spans="1:10" ht="39.950000000000003" customHeight="1">
      <c r="A76" s="317"/>
      <c r="B76" s="207"/>
      <c r="C76" s="209"/>
      <c r="D76" s="209">
        <v>34</v>
      </c>
      <c r="E76" s="219" t="s">
        <v>149</v>
      </c>
    </row>
    <row r="77" spans="1:10" ht="39.950000000000003" customHeight="1">
      <c r="A77" s="328" t="s">
        <v>150</v>
      </c>
      <c r="B77" s="207">
        <v>30</v>
      </c>
      <c r="C77" s="208" t="s">
        <v>151</v>
      </c>
      <c r="D77" s="209">
        <v>35</v>
      </c>
      <c r="E77" s="208" t="s">
        <v>152</v>
      </c>
    </row>
    <row r="78" spans="1:10" ht="72" customHeight="1">
      <c r="A78" s="329"/>
      <c r="B78" s="207">
        <v>31</v>
      </c>
      <c r="C78" s="208" t="s">
        <v>153</v>
      </c>
      <c r="D78" s="209">
        <v>36</v>
      </c>
      <c r="E78" s="208" t="s">
        <v>154</v>
      </c>
    </row>
    <row r="79" spans="1:10" ht="72" customHeight="1">
      <c r="A79" s="329"/>
      <c r="B79" s="207">
        <v>32</v>
      </c>
      <c r="C79" s="208" t="s">
        <v>155</v>
      </c>
      <c r="D79" s="222">
        <v>37</v>
      </c>
      <c r="E79" s="208" t="s">
        <v>156</v>
      </c>
    </row>
    <row r="80" spans="1:10" ht="72" customHeight="1">
      <c r="A80" s="329"/>
      <c r="B80" s="207">
        <v>33</v>
      </c>
      <c r="C80" s="208" t="s">
        <v>157</v>
      </c>
      <c r="D80" s="222">
        <v>38</v>
      </c>
      <c r="E80" s="208" t="s">
        <v>158</v>
      </c>
      <c r="J80" s="197" t="s">
        <v>35</v>
      </c>
    </row>
    <row r="81" spans="1:5" ht="72" customHeight="1">
      <c r="A81" s="329"/>
      <c r="B81" s="223">
        <v>34</v>
      </c>
      <c r="C81" s="224" t="s">
        <v>159</v>
      </c>
      <c r="D81" s="225">
        <v>39</v>
      </c>
      <c r="E81" s="224" t="s">
        <v>160</v>
      </c>
    </row>
    <row r="82" spans="1:5" ht="72" customHeight="1">
      <c r="A82" s="226"/>
      <c r="B82" s="227"/>
      <c r="C82" s="228"/>
      <c r="D82" s="227"/>
      <c r="E82" s="228"/>
    </row>
  </sheetData>
  <mergeCells count="25">
    <mergeCell ref="A67:A68"/>
    <mergeCell ref="A69:A76"/>
    <mergeCell ref="A77:A81"/>
    <mergeCell ref="A43:A48"/>
    <mergeCell ref="A49:A51"/>
    <mergeCell ref="A52:A61"/>
    <mergeCell ref="A62:A64"/>
    <mergeCell ref="A65:A66"/>
    <mergeCell ref="A23:A26"/>
    <mergeCell ref="A28:A29"/>
    <mergeCell ref="A30:E30"/>
    <mergeCell ref="A32:A38"/>
    <mergeCell ref="A39:A42"/>
    <mergeCell ref="B1:D1"/>
    <mergeCell ref="B2:C2"/>
    <mergeCell ref="B4:E4"/>
    <mergeCell ref="A6:A7"/>
    <mergeCell ref="D6:E6"/>
    <mergeCell ref="B7:C7"/>
    <mergeCell ref="D7:E7"/>
    <mergeCell ref="A9:E9"/>
    <mergeCell ref="A11:A12"/>
    <mergeCell ref="A13:A15"/>
    <mergeCell ref="A16:A22"/>
    <mergeCell ref="B6:C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topLeftCell="A10" zoomScale="85" zoomScaleNormal="85" workbookViewId="0">
      <selection activeCell="A13" sqref="A13"/>
    </sheetView>
  </sheetViews>
  <sheetFormatPr baseColWidth="10" defaultColWidth="10.42578125" defaultRowHeight="15"/>
  <cols>
    <col min="1" max="1" width="60.85546875" style="246" customWidth="1"/>
    <col min="2" max="2" width="15.85546875" style="247" customWidth="1"/>
    <col min="3" max="5" width="15.85546875" style="248" customWidth="1"/>
    <col min="6" max="6" width="40.85546875" style="246" customWidth="1"/>
    <col min="7" max="7" width="2.85546875" style="232" customWidth="1"/>
    <col min="8" max="16384" width="10.42578125" style="232"/>
  </cols>
  <sheetData>
    <row r="1" spans="1:6" ht="80.099999999999994" customHeight="1">
      <c r="A1" s="231"/>
      <c r="B1" s="332" t="s">
        <v>161</v>
      </c>
      <c r="C1" s="332"/>
      <c r="D1" s="332"/>
      <c r="E1" s="332"/>
      <c r="F1" s="231"/>
    </row>
    <row r="2" spans="1:6">
      <c r="A2" s="331" t="s">
        <v>162</v>
      </c>
      <c r="B2" s="331"/>
      <c r="C2" s="331"/>
      <c r="D2" s="331"/>
      <c r="E2" s="331"/>
      <c r="F2" s="331"/>
    </row>
    <row r="3" spans="1:6" ht="28.5" customHeight="1">
      <c r="A3" s="333" t="s">
        <v>163</v>
      </c>
      <c r="B3" s="334" t="s">
        <v>164</v>
      </c>
      <c r="C3" s="334"/>
      <c r="D3" s="334"/>
      <c r="E3" s="334"/>
      <c r="F3" s="233" t="s">
        <v>165</v>
      </c>
    </row>
    <row r="4" spans="1:6" ht="46.5" customHeight="1">
      <c r="A4" s="333"/>
      <c r="B4" s="234" t="s">
        <v>166</v>
      </c>
      <c r="C4" s="234" t="s">
        <v>167</v>
      </c>
      <c r="D4" s="234" t="s">
        <v>168</v>
      </c>
      <c r="E4" s="234" t="s">
        <v>169</v>
      </c>
      <c r="F4" s="235"/>
    </row>
    <row r="5" spans="1:6" ht="65.099999999999994" customHeight="1">
      <c r="A5" s="236" t="s">
        <v>170</v>
      </c>
      <c r="B5" s="237"/>
      <c r="C5" s="238"/>
      <c r="D5" s="238">
        <v>8.9</v>
      </c>
      <c r="E5" s="238">
        <v>13.16</v>
      </c>
      <c r="F5" s="239" t="s">
        <v>171</v>
      </c>
    </row>
    <row r="6" spans="1:6" ht="65.099999999999994" customHeight="1">
      <c r="A6" s="240" t="s">
        <v>172</v>
      </c>
      <c r="B6" s="237"/>
      <c r="C6" s="238"/>
      <c r="D6" s="238">
        <v>11</v>
      </c>
      <c r="E6" s="238" t="s">
        <v>173</v>
      </c>
      <c r="F6" s="239" t="s">
        <v>171</v>
      </c>
    </row>
    <row r="7" spans="1:6" ht="65.099999999999994" customHeight="1">
      <c r="A7" s="240" t="s">
        <v>174</v>
      </c>
      <c r="B7" s="241"/>
      <c r="C7" s="242"/>
      <c r="D7" s="242">
        <v>1</v>
      </c>
      <c r="E7" s="242" t="s">
        <v>175</v>
      </c>
      <c r="F7" s="239" t="s">
        <v>171</v>
      </c>
    </row>
    <row r="8" spans="1:6" ht="65.099999999999994" customHeight="1">
      <c r="A8" s="243" t="s">
        <v>176</v>
      </c>
      <c r="B8" s="241">
        <v>16</v>
      </c>
      <c r="C8" s="242">
        <v>3.4</v>
      </c>
      <c r="D8" s="242" t="s">
        <v>177</v>
      </c>
      <c r="E8" s="242" t="s">
        <v>178</v>
      </c>
      <c r="F8" s="239" t="s">
        <v>171</v>
      </c>
    </row>
    <row r="9" spans="1:6" ht="78.95" customHeight="1">
      <c r="A9" s="243" t="s">
        <v>179</v>
      </c>
      <c r="B9" s="241" t="s">
        <v>180</v>
      </c>
      <c r="C9" s="241">
        <v>7</v>
      </c>
      <c r="D9" s="238" t="s">
        <v>181</v>
      </c>
      <c r="E9" s="238" t="s">
        <v>182</v>
      </c>
      <c r="F9" s="239" t="s">
        <v>171</v>
      </c>
    </row>
    <row r="10" spans="1:6" ht="65.099999999999994" customHeight="1">
      <c r="A10" s="240" t="s">
        <v>183</v>
      </c>
      <c r="B10" s="237"/>
      <c r="C10" s="238"/>
      <c r="D10" s="238" t="s">
        <v>184</v>
      </c>
      <c r="E10" s="238">
        <v>28</v>
      </c>
      <c r="F10" s="239" t="s">
        <v>171</v>
      </c>
    </row>
    <row r="11" spans="1:6" ht="65.099999999999994" customHeight="1">
      <c r="A11" s="244" t="s">
        <v>185</v>
      </c>
      <c r="B11" s="241"/>
      <c r="C11" s="242"/>
      <c r="D11" s="242" t="s">
        <v>186</v>
      </c>
      <c r="E11" s="242">
        <v>20.21</v>
      </c>
      <c r="F11" s="245" t="s">
        <v>171</v>
      </c>
    </row>
    <row r="12" spans="1:6" ht="65.099999999999994" customHeight="1">
      <c r="A12" s="244" t="s">
        <v>187</v>
      </c>
      <c r="B12" s="241"/>
      <c r="C12" s="242"/>
      <c r="D12" s="238" t="s">
        <v>188</v>
      </c>
      <c r="E12" s="242" t="s">
        <v>189</v>
      </c>
      <c r="F12" s="245" t="s">
        <v>171</v>
      </c>
    </row>
    <row r="13" spans="1:6" ht="65.099999999999994" customHeight="1">
      <c r="A13" s="244" t="s">
        <v>190</v>
      </c>
      <c r="B13" s="241">
        <v>2.17</v>
      </c>
      <c r="C13" s="242">
        <v>8</v>
      </c>
      <c r="D13" s="242">
        <v>1</v>
      </c>
      <c r="E13" s="242" t="s">
        <v>191</v>
      </c>
      <c r="F13" s="245" t="s">
        <v>192</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4" zoomScaleNormal="100" workbookViewId="0">
      <selection activeCell="B52" sqref="B52:G52"/>
    </sheetView>
  </sheetViews>
  <sheetFormatPr baseColWidth="10" defaultColWidth="11.42578125" defaultRowHeight="12"/>
  <cols>
    <col min="1" max="1" width="2.85546875" style="155" customWidth="1"/>
    <col min="2" max="2" width="24.85546875" style="155" customWidth="1"/>
    <col min="3" max="3" width="11.140625" style="156" customWidth="1"/>
    <col min="4" max="4" width="19.140625" style="156" customWidth="1"/>
    <col min="5" max="5" width="13.5703125" style="155" customWidth="1"/>
    <col min="6" max="6" width="24.85546875" style="155" customWidth="1"/>
    <col min="7" max="7" width="79.140625" style="155" customWidth="1"/>
    <col min="8" max="8" width="11.42578125" style="155"/>
    <col min="9" max="9" width="32" style="155" customWidth="1"/>
    <col min="10" max="16384" width="11.42578125" style="155"/>
  </cols>
  <sheetData>
    <row r="1" spans="2:9" ht="12.75" thickBot="1"/>
    <row r="2" spans="2:9">
      <c r="B2" s="369" t="s">
        <v>193</v>
      </c>
      <c r="C2" s="370"/>
      <c r="D2" s="370"/>
      <c r="E2" s="370"/>
      <c r="F2" s="370"/>
      <c r="G2" s="371"/>
    </row>
    <row r="3" spans="2:9">
      <c r="B3" s="372" t="s">
        <v>194</v>
      </c>
      <c r="C3" s="373"/>
      <c r="D3" s="374"/>
      <c r="E3" s="374"/>
      <c r="F3" s="374"/>
      <c r="G3" s="375"/>
    </row>
    <row r="4" spans="2:9" ht="48.75" customHeight="1">
      <c r="B4" s="376" t="s">
        <v>195</v>
      </c>
      <c r="C4" s="377"/>
      <c r="D4" s="377"/>
      <c r="E4" s="377"/>
      <c r="F4" s="377"/>
      <c r="G4" s="378"/>
    </row>
    <row r="5" spans="2:9">
      <c r="B5" s="157"/>
      <c r="C5" s="172"/>
      <c r="D5" s="173"/>
      <c r="E5" s="174"/>
      <c r="F5" s="174"/>
      <c r="G5" s="175"/>
    </row>
    <row r="6" spans="2:9" ht="16.5" customHeight="1">
      <c r="B6" s="379" t="s">
        <v>196</v>
      </c>
      <c r="C6" s="380"/>
      <c r="D6" s="380"/>
      <c r="E6" s="380"/>
      <c r="F6" s="380"/>
      <c r="G6" s="381"/>
    </row>
    <row r="7" spans="2:9" ht="76.5" customHeight="1">
      <c r="B7" s="379"/>
      <c r="C7" s="380"/>
      <c r="D7" s="380"/>
      <c r="E7" s="380"/>
      <c r="F7" s="380"/>
      <c r="G7" s="381"/>
    </row>
    <row r="8" spans="2:9" ht="12.75" thickBot="1">
      <c r="B8" s="158"/>
      <c r="C8" s="159"/>
      <c r="D8" s="159"/>
      <c r="E8" s="160"/>
      <c r="F8" s="161"/>
      <c r="G8" s="176"/>
    </row>
    <row r="9" spans="2:9">
      <c r="B9" s="162"/>
      <c r="C9" s="163" t="s">
        <v>197</v>
      </c>
      <c r="D9" s="382" t="s">
        <v>198</v>
      </c>
      <c r="E9" s="383"/>
      <c r="F9" s="384" t="s">
        <v>199</v>
      </c>
      <c r="G9" s="385"/>
    </row>
    <row r="10" spans="2:9" ht="15" customHeight="1">
      <c r="B10" s="164"/>
      <c r="C10" s="165">
        <v>5</v>
      </c>
      <c r="D10" s="367" t="s">
        <v>200</v>
      </c>
      <c r="E10" s="368"/>
      <c r="F10" s="361" t="s">
        <v>201</v>
      </c>
      <c r="G10" s="358"/>
      <c r="H10" s="336"/>
      <c r="I10" s="336"/>
    </row>
    <row r="11" spans="2:9">
      <c r="B11" s="164"/>
      <c r="C11" s="165">
        <v>5</v>
      </c>
      <c r="D11" s="367" t="s">
        <v>202</v>
      </c>
      <c r="E11" s="368"/>
      <c r="F11" s="361" t="s">
        <v>203</v>
      </c>
      <c r="G11" s="358"/>
      <c r="H11" s="336"/>
      <c r="I11" s="336"/>
    </row>
    <row r="12" spans="2:9">
      <c r="B12" s="164"/>
      <c r="C12" s="165">
        <v>5</v>
      </c>
      <c r="D12" s="367" t="s">
        <v>204</v>
      </c>
      <c r="E12" s="368"/>
      <c r="F12" s="361" t="s">
        <v>205</v>
      </c>
      <c r="G12" s="358"/>
      <c r="H12" s="336"/>
      <c r="I12" s="336"/>
    </row>
    <row r="13" spans="2:9" ht="27.75" customHeight="1">
      <c r="B13" s="164"/>
      <c r="C13" s="165">
        <v>5</v>
      </c>
      <c r="D13" s="367" t="s">
        <v>206</v>
      </c>
      <c r="E13" s="368"/>
      <c r="F13" s="361" t="s">
        <v>207</v>
      </c>
      <c r="G13" s="358"/>
      <c r="H13" s="336"/>
      <c r="I13" s="336"/>
    </row>
    <row r="14" spans="2:9">
      <c r="B14" s="164"/>
      <c r="C14" s="165">
        <v>5</v>
      </c>
      <c r="D14" s="367" t="s">
        <v>208</v>
      </c>
      <c r="E14" s="368"/>
      <c r="F14" s="361" t="s">
        <v>209</v>
      </c>
      <c r="G14" s="358"/>
      <c r="H14" s="336"/>
      <c r="I14" s="336"/>
    </row>
    <row r="15" spans="2:9" ht="41.25" customHeight="1">
      <c r="B15" s="164"/>
      <c r="C15" s="165">
        <v>5</v>
      </c>
      <c r="D15" s="367" t="s">
        <v>210</v>
      </c>
      <c r="E15" s="368"/>
      <c r="F15" s="361" t="s">
        <v>211</v>
      </c>
      <c r="G15" s="358"/>
      <c r="H15" s="336"/>
      <c r="I15" s="336"/>
    </row>
    <row r="16" spans="2:9" ht="41.25" customHeight="1">
      <c r="B16" s="164"/>
      <c r="C16" s="165">
        <v>5</v>
      </c>
      <c r="D16" s="362" t="s">
        <v>212</v>
      </c>
      <c r="E16" s="363"/>
      <c r="F16" s="361" t="s">
        <v>213</v>
      </c>
      <c r="G16" s="358"/>
      <c r="H16" s="336"/>
      <c r="I16" s="336"/>
    </row>
    <row r="17" spans="2:9" ht="51.75" customHeight="1">
      <c r="B17" s="164"/>
      <c r="C17" s="165">
        <v>5</v>
      </c>
      <c r="D17" s="363" t="s">
        <v>214</v>
      </c>
      <c r="E17" s="366"/>
      <c r="F17" s="361" t="s">
        <v>215</v>
      </c>
      <c r="G17" s="358"/>
      <c r="H17" s="336"/>
      <c r="I17" s="336"/>
    </row>
    <row r="18" spans="2:9" ht="51.75" customHeight="1">
      <c r="B18" s="164"/>
      <c r="C18" s="165">
        <v>5</v>
      </c>
      <c r="D18" s="362" t="s">
        <v>216</v>
      </c>
      <c r="E18" s="363"/>
      <c r="F18" s="361" t="s">
        <v>217</v>
      </c>
      <c r="G18" s="358"/>
      <c r="H18" s="336"/>
      <c r="I18" s="336"/>
    </row>
    <row r="19" spans="2:9" ht="51.75" customHeight="1">
      <c r="B19" s="164"/>
      <c r="C19" s="165">
        <v>5</v>
      </c>
      <c r="D19" s="144" t="s">
        <v>218</v>
      </c>
      <c r="E19" s="145"/>
      <c r="F19" s="361" t="s">
        <v>219</v>
      </c>
      <c r="G19" s="358"/>
      <c r="H19" s="336"/>
      <c r="I19" s="336"/>
    </row>
    <row r="20" spans="2:9" ht="51.75" customHeight="1">
      <c r="B20" s="164"/>
      <c r="C20" s="165">
        <v>5</v>
      </c>
      <c r="D20" s="144" t="s">
        <v>220</v>
      </c>
      <c r="E20" s="145"/>
      <c r="F20" s="361" t="s">
        <v>221</v>
      </c>
      <c r="G20" s="358"/>
      <c r="H20" s="336"/>
      <c r="I20" s="336"/>
    </row>
    <row r="21" spans="2:9" ht="66.75" customHeight="1">
      <c r="B21" s="164"/>
      <c r="C21" s="165">
        <v>5</v>
      </c>
      <c r="D21" s="362" t="s">
        <v>222</v>
      </c>
      <c r="E21" s="363"/>
      <c r="F21" s="361" t="s">
        <v>223</v>
      </c>
      <c r="G21" s="358"/>
      <c r="H21" s="336"/>
      <c r="I21" s="336"/>
    </row>
    <row r="22" spans="2:9" ht="23.25" customHeight="1">
      <c r="B22" s="164"/>
      <c r="C22" s="165">
        <v>5</v>
      </c>
      <c r="D22" s="364" t="s">
        <v>224</v>
      </c>
      <c r="E22" s="365"/>
      <c r="F22" s="361" t="s">
        <v>225</v>
      </c>
      <c r="G22" s="358"/>
      <c r="H22" s="337"/>
      <c r="I22" s="337"/>
    </row>
    <row r="23" spans="2:9" ht="26.25" customHeight="1">
      <c r="B23" s="164"/>
      <c r="C23" s="165">
        <v>5</v>
      </c>
      <c r="D23" s="356" t="s">
        <v>226</v>
      </c>
      <c r="E23" s="356"/>
      <c r="F23" s="357" t="s">
        <v>227</v>
      </c>
      <c r="G23" s="358"/>
      <c r="H23" s="336"/>
      <c r="I23" s="336"/>
    </row>
    <row r="24" spans="2:9" ht="26.25" customHeight="1">
      <c r="B24" s="164"/>
      <c r="C24" s="165">
        <v>5</v>
      </c>
      <c r="D24" s="356" t="s">
        <v>228</v>
      </c>
      <c r="E24" s="356"/>
      <c r="F24" s="357" t="s">
        <v>229</v>
      </c>
      <c r="G24" s="358"/>
      <c r="H24" s="336"/>
      <c r="I24" s="336"/>
    </row>
    <row r="25" spans="2:9" ht="26.25" customHeight="1">
      <c r="B25" s="164"/>
      <c r="C25" s="165">
        <v>5</v>
      </c>
      <c r="D25" s="359" t="s">
        <v>230</v>
      </c>
      <c r="E25" s="360"/>
      <c r="F25" s="357" t="s">
        <v>231</v>
      </c>
      <c r="G25" s="358"/>
      <c r="H25" s="336"/>
      <c r="I25" s="336"/>
    </row>
    <row r="26" spans="2:9" ht="27" customHeight="1">
      <c r="B26" s="93"/>
      <c r="C26" s="336" t="s">
        <v>232</v>
      </c>
      <c r="D26" s="351"/>
      <c r="E26" s="351"/>
      <c r="F26" s="351"/>
      <c r="G26" s="352"/>
    </row>
    <row r="27" spans="2:9" ht="27" customHeight="1">
      <c r="B27" s="338" t="s">
        <v>233</v>
      </c>
      <c r="C27" s="339"/>
      <c r="D27" s="339"/>
      <c r="E27" s="339"/>
      <c r="F27" s="339"/>
      <c r="G27" s="340"/>
    </row>
    <row r="28" spans="2:9" ht="10.5" customHeight="1">
      <c r="B28" s="166"/>
      <c r="D28" s="94"/>
      <c r="E28" s="95"/>
      <c r="F28" s="96"/>
      <c r="G28" s="96"/>
    </row>
    <row r="29" spans="2:9">
      <c r="B29" s="166"/>
      <c r="C29" s="167"/>
      <c r="D29" s="353" t="s">
        <v>198</v>
      </c>
      <c r="E29" s="353"/>
      <c r="F29" s="354" t="s">
        <v>199</v>
      </c>
      <c r="G29" s="355"/>
    </row>
    <row r="30" spans="2:9">
      <c r="B30" s="166"/>
      <c r="D30" s="344" t="s">
        <v>200</v>
      </c>
      <c r="E30" s="344"/>
      <c r="F30" s="345" t="s">
        <v>234</v>
      </c>
      <c r="G30" s="346"/>
      <c r="H30" s="336"/>
      <c r="I30" s="336"/>
    </row>
    <row r="31" spans="2:9">
      <c r="B31" s="166"/>
      <c r="D31" s="344" t="s">
        <v>202</v>
      </c>
      <c r="E31" s="344"/>
      <c r="F31" s="345" t="s">
        <v>235</v>
      </c>
      <c r="G31" s="346"/>
      <c r="H31" s="336"/>
      <c r="I31" s="336"/>
    </row>
    <row r="32" spans="2:9">
      <c r="B32" s="166"/>
      <c r="D32" s="344" t="s">
        <v>204</v>
      </c>
      <c r="E32" s="344"/>
      <c r="F32" s="345" t="s">
        <v>236</v>
      </c>
      <c r="G32" s="346"/>
      <c r="H32" s="336"/>
      <c r="I32" s="336"/>
    </row>
    <row r="33" spans="2:9">
      <c r="B33" s="166"/>
      <c r="D33" s="344" t="s">
        <v>206</v>
      </c>
      <c r="E33" s="344"/>
      <c r="F33" s="345" t="s">
        <v>237</v>
      </c>
      <c r="G33" s="346"/>
      <c r="H33" s="336"/>
      <c r="I33" s="336"/>
    </row>
    <row r="34" spans="2:9">
      <c r="B34" s="166"/>
      <c r="D34" s="344" t="s">
        <v>208</v>
      </c>
      <c r="E34" s="344"/>
      <c r="F34" s="345" t="s">
        <v>238</v>
      </c>
      <c r="G34" s="346"/>
      <c r="H34" s="336"/>
      <c r="I34" s="336"/>
    </row>
    <row r="35" spans="2:9" ht="41.1" customHeight="1">
      <c r="B35" s="166"/>
      <c r="D35" s="344" t="s">
        <v>239</v>
      </c>
      <c r="E35" s="344"/>
      <c r="F35" s="345" t="s">
        <v>240</v>
      </c>
      <c r="G35" s="346"/>
      <c r="H35" s="336"/>
      <c r="I35" s="336"/>
    </row>
    <row r="36" spans="2:9" ht="42" customHeight="1">
      <c r="B36" s="168"/>
      <c r="C36" s="169"/>
      <c r="D36" s="344" t="s">
        <v>241</v>
      </c>
      <c r="E36" s="344"/>
      <c r="F36" s="345" t="s">
        <v>242</v>
      </c>
      <c r="G36" s="346"/>
      <c r="H36" s="335"/>
      <c r="I36" s="335"/>
    </row>
    <row r="37" spans="2:9" ht="30.75" customHeight="1">
      <c r="B37" s="168"/>
      <c r="C37" s="169"/>
      <c r="D37" s="344" t="s">
        <v>243</v>
      </c>
      <c r="E37" s="344"/>
      <c r="F37" s="345" t="s">
        <v>244</v>
      </c>
      <c r="G37" s="346"/>
      <c r="H37" s="335"/>
      <c r="I37" s="335"/>
    </row>
    <row r="38" spans="2:9" ht="33" customHeight="1">
      <c r="B38" s="168"/>
      <c r="C38" s="169"/>
      <c r="D38" s="344" t="s">
        <v>245</v>
      </c>
      <c r="E38" s="344"/>
      <c r="F38" s="345" t="s">
        <v>244</v>
      </c>
      <c r="G38" s="346"/>
      <c r="H38" s="335"/>
      <c r="I38" s="335"/>
    </row>
    <row r="39" spans="2:9" ht="30" customHeight="1">
      <c r="B39" s="168"/>
      <c r="C39" s="169"/>
      <c r="D39" s="344" t="s">
        <v>246</v>
      </c>
      <c r="E39" s="344"/>
      <c r="F39" s="345" t="s">
        <v>244</v>
      </c>
      <c r="G39" s="346"/>
      <c r="H39" s="335"/>
      <c r="I39" s="335"/>
    </row>
    <row r="40" spans="2:9" ht="30" customHeight="1">
      <c r="B40" s="168"/>
      <c r="C40" s="169"/>
      <c r="D40" s="344" t="s">
        <v>247</v>
      </c>
      <c r="E40" s="344"/>
      <c r="F40" s="345" t="s">
        <v>244</v>
      </c>
      <c r="G40" s="346"/>
      <c r="H40" s="335"/>
      <c r="I40" s="335"/>
    </row>
    <row r="41" spans="2:9" ht="30" customHeight="1">
      <c r="B41" s="168"/>
      <c r="C41" s="169"/>
      <c r="D41" s="347" t="s">
        <v>248</v>
      </c>
      <c r="E41" s="348"/>
      <c r="F41" s="345" t="s">
        <v>249</v>
      </c>
      <c r="G41" s="346"/>
      <c r="H41" s="335"/>
      <c r="I41" s="335"/>
    </row>
    <row r="42" spans="2:9" ht="35.25" customHeight="1">
      <c r="B42" s="168"/>
      <c r="C42" s="169"/>
      <c r="D42" s="344" t="s">
        <v>250</v>
      </c>
      <c r="E42" s="344"/>
      <c r="F42" s="345" t="s">
        <v>251</v>
      </c>
      <c r="G42" s="346"/>
      <c r="H42" s="335"/>
      <c r="I42" s="335"/>
    </row>
    <row r="43" spans="2:9" ht="31.5" customHeight="1">
      <c r="B43" s="168"/>
      <c r="C43" s="169"/>
      <c r="D43" s="344" t="s">
        <v>243</v>
      </c>
      <c r="E43" s="344"/>
      <c r="F43" s="345" t="s">
        <v>244</v>
      </c>
      <c r="G43" s="346"/>
      <c r="H43" s="335"/>
      <c r="I43" s="335"/>
    </row>
    <row r="44" spans="2:9" ht="35.25" customHeight="1">
      <c r="B44" s="168"/>
      <c r="C44" s="169"/>
      <c r="D44" s="344" t="s">
        <v>252</v>
      </c>
      <c r="E44" s="344"/>
      <c r="F44" s="345" t="s">
        <v>244</v>
      </c>
      <c r="G44" s="346"/>
      <c r="H44" s="335"/>
      <c r="I44" s="335"/>
    </row>
    <row r="45" spans="2:9" ht="57" customHeight="1">
      <c r="B45" s="168"/>
      <c r="C45" s="169"/>
      <c r="D45" s="344" t="s">
        <v>247</v>
      </c>
      <c r="E45" s="344"/>
      <c r="F45" s="345" t="s">
        <v>244</v>
      </c>
      <c r="G45" s="346"/>
      <c r="H45" s="335"/>
      <c r="I45" s="335"/>
    </row>
    <row r="46" spans="2:9" ht="32.25" customHeight="1">
      <c r="B46" s="168"/>
      <c r="C46" s="169"/>
      <c r="D46" s="344" t="s">
        <v>245</v>
      </c>
      <c r="E46" s="344"/>
      <c r="F46" s="345" t="s">
        <v>244</v>
      </c>
      <c r="G46" s="346"/>
      <c r="H46" s="335"/>
      <c r="I46" s="335"/>
    </row>
    <row r="47" spans="2:9" ht="32.25" customHeight="1">
      <c r="B47" s="168"/>
      <c r="C47" s="169"/>
      <c r="D47" s="347" t="s">
        <v>253</v>
      </c>
      <c r="E47" s="348"/>
      <c r="F47" s="349" t="s">
        <v>254</v>
      </c>
      <c r="G47" s="350"/>
      <c r="H47" s="335"/>
      <c r="I47" s="335"/>
    </row>
    <row r="48" spans="2:9" ht="32.25" customHeight="1">
      <c r="B48" s="168"/>
      <c r="C48" s="169"/>
      <c r="D48" s="344" t="s">
        <v>255</v>
      </c>
      <c r="E48" s="344"/>
      <c r="F48" s="345" t="s">
        <v>256</v>
      </c>
      <c r="G48" s="346"/>
      <c r="H48" s="335"/>
      <c r="I48" s="335"/>
    </row>
    <row r="49" spans="2:9" ht="32.25" customHeight="1">
      <c r="B49" s="168"/>
      <c r="C49" s="169"/>
      <c r="D49" s="344" t="s">
        <v>257</v>
      </c>
      <c r="E49" s="344"/>
      <c r="F49" s="345" t="s">
        <v>258</v>
      </c>
      <c r="G49" s="346"/>
      <c r="H49" s="335"/>
      <c r="I49" s="335"/>
    </row>
    <row r="50" spans="2:9" ht="32.25" customHeight="1">
      <c r="B50" s="168"/>
      <c r="C50" s="169"/>
      <c r="D50" s="344" t="s">
        <v>259</v>
      </c>
      <c r="E50" s="344"/>
      <c r="F50" s="345" t="s">
        <v>260</v>
      </c>
      <c r="G50" s="346"/>
      <c r="H50" s="335"/>
      <c r="I50" s="335"/>
    </row>
    <row r="51" spans="2:9" ht="32.25" customHeight="1">
      <c r="B51" s="168"/>
      <c r="C51" s="169"/>
      <c r="D51" s="94"/>
      <c r="E51" s="94"/>
      <c r="F51" s="96"/>
      <c r="G51" s="96"/>
    </row>
    <row r="52" spans="2:9" ht="21.75" customHeight="1">
      <c r="B52" s="338" t="s">
        <v>261</v>
      </c>
      <c r="C52" s="339"/>
      <c r="D52" s="339"/>
      <c r="E52" s="339"/>
      <c r="F52" s="339"/>
      <c r="G52" s="340"/>
    </row>
    <row r="53" spans="2:9" ht="21.75" customHeight="1">
      <c r="B53" s="338" t="s">
        <v>262</v>
      </c>
      <c r="C53" s="339"/>
      <c r="D53" s="339"/>
      <c r="E53" s="339"/>
      <c r="F53" s="339"/>
      <c r="G53" s="340"/>
    </row>
    <row r="54" spans="2:9" ht="20.25" customHeight="1">
      <c r="B54" s="338" t="s">
        <v>263</v>
      </c>
      <c r="C54" s="339"/>
      <c r="D54" s="339"/>
      <c r="E54" s="339"/>
      <c r="F54" s="339"/>
      <c r="G54" s="340"/>
    </row>
    <row r="55" spans="2:9" ht="20.25" customHeight="1">
      <c r="B55" s="338" t="s">
        <v>264</v>
      </c>
      <c r="C55" s="339"/>
      <c r="D55" s="339"/>
      <c r="E55" s="339"/>
      <c r="F55" s="339"/>
      <c r="G55" s="340"/>
    </row>
    <row r="56" spans="2:9" ht="18" customHeight="1" thickBot="1">
      <c r="B56" s="341" t="s">
        <v>265</v>
      </c>
      <c r="C56" s="342"/>
      <c r="D56" s="342"/>
      <c r="E56" s="342"/>
      <c r="F56" s="342"/>
      <c r="G56" s="343"/>
    </row>
    <row r="57" spans="2:9">
      <c r="B57" s="170"/>
      <c r="C57" s="171"/>
      <c r="D57" s="170"/>
      <c r="E57" s="170"/>
      <c r="F57" s="170"/>
      <c r="G57" s="170"/>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A33" zoomScale="80" zoomScaleNormal="80" zoomScalePageLayoutView="50" workbookViewId="0">
      <selection activeCell="D42" sqref="D42"/>
    </sheetView>
  </sheetViews>
  <sheetFormatPr baseColWidth="10" defaultColWidth="11.42578125" defaultRowHeight="15"/>
  <cols>
    <col min="1" max="1" width="5" bestFit="1" customWidth="1"/>
    <col min="2" max="2" width="36.85546875" customWidth="1"/>
    <col min="3" max="3" width="35.85546875" customWidth="1"/>
    <col min="4" max="4" width="52.5703125" style="7" customWidth="1"/>
    <col min="5" max="5" width="27.42578125" customWidth="1"/>
    <col min="6" max="6" width="22" customWidth="1"/>
    <col min="7" max="7" width="17.140625" bestFit="1" customWidth="1"/>
    <col min="8" max="8" width="26.140625" customWidth="1"/>
    <col min="9" max="9" width="37.140625" customWidth="1"/>
    <col min="10" max="10" width="33.140625" customWidth="1"/>
    <col min="11" max="11" width="25.140625" customWidth="1"/>
    <col min="12" max="12" width="13.85546875" hidden="1" customWidth="1"/>
    <col min="13" max="13" width="25.5703125" customWidth="1"/>
    <col min="14" max="14" width="26.140625" customWidth="1"/>
    <col min="15" max="15" width="6.140625" hidden="1" customWidth="1"/>
    <col min="16" max="257" width="11.42578125" style="9"/>
    <col min="258" max="16384" width="11.42578125" style="14"/>
  </cols>
  <sheetData>
    <row r="1" spans="1:267" s="11" customFormat="1" ht="27">
      <c r="A1" s="452"/>
      <c r="B1" s="453"/>
      <c r="C1" s="453"/>
      <c r="D1" s="249"/>
      <c r="E1" s="32"/>
      <c r="F1" s="32"/>
      <c r="G1" s="32"/>
      <c r="H1" s="32"/>
      <c r="I1" s="32"/>
      <c r="J1" s="32"/>
      <c r="K1" s="32"/>
      <c r="L1" s="32"/>
      <c r="M1" s="32"/>
      <c r="N1" s="250"/>
      <c r="O1" s="32"/>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454"/>
      <c r="B2" s="455"/>
      <c r="C2" s="455"/>
      <c r="D2" s="251"/>
      <c r="E2" s="28"/>
      <c r="F2" s="28"/>
      <c r="G2" s="28"/>
      <c r="H2" s="28"/>
      <c r="I2" s="28"/>
      <c r="J2" s="28"/>
      <c r="K2" s="28"/>
      <c r="L2" s="28"/>
      <c r="M2" s="28"/>
      <c r="N2" s="252"/>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3"/>
      <c r="B3" s="254"/>
      <c r="C3" s="254"/>
      <c r="D3" s="251"/>
      <c r="E3" s="28"/>
      <c r="F3" s="28"/>
      <c r="G3" s="28"/>
      <c r="H3" s="28"/>
      <c r="I3" s="28"/>
      <c r="J3" s="28"/>
      <c r="K3" s="28"/>
      <c r="L3" s="28"/>
      <c r="M3" s="28"/>
      <c r="N3" s="252"/>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408" t="s">
        <v>266</v>
      </c>
      <c r="B4" s="408"/>
      <c r="C4" s="408"/>
      <c r="D4" s="436" t="s">
        <v>5</v>
      </c>
      <c r="E4" s="437"/>
      <c r="F4" s="437"/>
      <c r="G4" s="437"/>
      <c r="H4" s="437"/>
      <c r="I4" s="437"/>
      <c r="J4" s="437"/>
      <c r="K4" s="437"/>
      <c r="L4" s="437"/>
      <c r="M4" s="437"/>
      <c r="N4" s="438"/>
      <c r="O4" s="14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408" t="s">
        <v>267</v>
      </c>
      <c r="B5" s="408"/>
      <c r="C5" s="408"/>
      <c r="D5" s="436" t="s">
        <v>268</v>
      </c>
      <c r="E5" s="437"/>
      <c r="F5" s="437"/>
      <c r="G5" s="437"/>
      <c r="H5" s="437"/>
      <c r="I5" s="437"/>
      <c r="J5" s="437"/>
      <c r="K5" s="437"/>
      <c r="L5" s="437"/>
      <c r="M5" s="437"/>
      <c r="N5" s="438"/>
      <c r="O5" s="141"/>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408" t="s">
        <v>269</v>
      </c>
      <c r="B6" s="408"/>
      <c r="C6" s="408"/>
      <c r="D6" s="436" t="s">
        <v>270</v>
      </c>
      <c r="E6" s="437"/>
      <c r="F6" s="437"/>
      <c r="G6" s="437"/>
      <c r="H6" s="437"/>
      <c r="I6" s="437"/>
      <c r="J6" s="437"/>
      <c r="K6" s="437"/>
      <c r="L6" s="437"/>
      <c r="M6" s="437"/>
      <c r="N6" s="438"/>
      <c r="O6" s="97"/>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8" t="s">
        <v>271</v>
      </c>
      <c r="B7" s="99"/>
      <c r="C7" s="99"/>
      <c r="D7" s="412" t="s">
        <v>272</v>
      </c>
      <c r="E7" s="460" t="s">
        <v>273</v>
      </c>
      <c r="F7" s="461"/>
      <c r="G7" s="461"/>
      <c r="H7" s="462"/>
      <c r="I7" s="439" t="s">
        <v>274</v>
      </c>
      <c r="J7" s="440"/>
      <c r="K7" s="440"/>
      <c r="L7" s="440"/>
      <c r="M7" s="441"/>
      <c r="N7" s="424" t="s">
        <v>275</v>
      </c>
      <c r="O7" s="425"/>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09" t="s">
        <v>276</v>
      </c>
      <c r="B8" s="411" t="s">
        <v>277</v>
      </c>
      <c r="C8" s="92" t="s">
        <v>278</v>
      </c>
      <c r="D8" s="412"/>
      <c r="E8" s="413" t="s">
        <v>214</v>
      </c>
      <c r="F8" s="413" t="s">
        <v>279</v>
      </c>
      <c r="G8" s="413" t="s">
        <v>280</v>
      </c>
      <c r="H8" s="413" t="s">
        <v>220</v>
      </c>
      <c r="I8" s="426" t="s">
        <v>281</v>
      </c>
      <c r="J8" s="87" t="s">
        <v>282</v>
      </c>
      <c r="K8" s="426" t="s">
        <v>274</v>
      </c>
      <c r="L8" s="426" t="s">
        <v>283</v>
      </c>
      <c r="M8" s="426" t="s">
        <v>284</v>
      </c>
      <c r="N8" s="448" t="s">
        <v>285</v>
      </c>
      <c r="O8" s="448" t="s">
        <v>286</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10"/>
      <c r="B9" s="412"/>
      <c r="C9" s="182" t="s">
        <v>287</v>
      </c>
      <c r="D9" s="412"/>
      <c r="E9" s="414"/>
      <c r="F9" s="414"/>
      <c r="G9" s="414"/>
      <c r="H9" s="414"/>
      <c r="I9" s="414"/>
      <c r="J9" s="91" t="s">
        <v>288</v>
      </c>
      <c r="K9" s="414" t="s">
        <v>289</v>
      </c>
      <c r="L9" s="414"/>
      <c r="M9" s="414" t="s">
        <v>289</v>
      </c>
      <c r="N9" s="450"/>
      <c r="O9" s="449"/>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401">
        <v>1</v>
      </c>
      <c r="B10" s="386" t="s">
        <v>290</v>
      </c>
      <c r="C10" s="386" t="s">
        <v>291</v>
      </c>
      <c r="D10" s="110" t="s">
        <v>292</v>
      </c>
      <c r="E10" s="386">
        <v>12</v>
      </c>
      <c r="F10" s="442">
        <v>2</v>
      </c>
      <c r="G10" s="432">
        <f>+F10/E10</f>
        <v>0.16666666666666666</v>
      </c>
      <c r="H10" s="392"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1" t="s">
        <v>293</v>
      </c>
      <c r="J10" s="120" t="s">
        <v>294</v>
      </c>
      <c r="K10" s="101" t="str">
        <f>IFERROR(CONCATENATE(INDEX('8- Políticas de Administración '!$B$16:$F$53,MATCH('5- Identificación de Riesgos'!J10,'8- Políticas de Administración '!$C$16:$C$54,0),1)," - ",L10),"")</f>
        <v>Moderado - 3</v>
      </c>
      <c r="L10" s="138">
        <f>IFERROR(VLOOKUP(INDEX('8- Políticas de Administración '!$B$16:$F$63,MATCH('5- Identificación de Riesgos'!J10,'8- Políticas de Administración '!$C$16:$C$64,0),1),'8- Políticas de Administración '!$B$16:$F$64,5,FALSE),"")</f>
        <v>3</v>
      </c>
      <c r="M10" s="386" t="str">
        <f>IFERROR(CONCATENATE(INDEX('8- Políticas de Administración '!$B$16:$F$53,MATCH(ROUND(AVERAGE(L10:L19),0),'8- Políticas de Administración '!$F$16:$F$53,0),1)," - ",ROUND(AVERAGE(L10:L19),0)),"")</f>
        <v>Moderado - 3</v>
      </c>
      <c r="N10" s="421" t="str">
        <f>IFERROR(CONCATENATE(VLOOKUP((LEFT(H10,LEN(H10)-4)&amp;LEFT(M10,LEN(M10)-4)),'9- Matriz de Calor '!$D$18:$E$42,2,0)," - ",RIGHT(H10,1)*RIGHT(M10,1)),"")</f>
        <v>Moderado - 9</v>
      </c>
      <c r="O10" s="458">
        <f>RIGHT(H10,1)*RIGHT(M10,1)</f>
        <v>9</v>
      </c>
      <c r="P10" s="10"/>
    </row>
    <row r="11" spans="1:267" ht="45">
      <c r="A11" s="402"/>
      <c r="B11" s="387"/>
      <c r="C11" s="387"/>
      <c r="D11" s="110" t="s">
        <v>295</v>
      </c>
      <c r="E11" s="387"/>
      <c r="F11" s="443"/>
      <c r="G11" s="433"/>
      <c r="H11" s="393"/>
      <c r="I11" s="102" t="s">
        <v>296</v>
      </c>
      <c r="J11" s="142" t="s">
        <v>297</v>
      </c>
      <c r="K11" s="102" t="str">
        <f>IFERROR(CONCATENATE(INDEX('8- Políticas de Administración '!$B$16:$F$53,MATCH('5- Identificación de Riesgos'!J11,'8- Políticas de Administración '!$C$16:$C$54,0),1)," - ",L11),"")</f>
        <v>Mayor - 4</v>
      </c>
      <c r="L11" s="137">
        <f>IFERROR(VLOOKUP(INDEX('8- Políticas de Administración '!$B$16:$F$63,MATCH('5- Identificación de Riesgos'!J11,'8- Políticas de Administración '!$C$16:$C$64,0),1),'8- Políticas de Administración '!$B$16:$F$64,5,FALSE),"")</f>
        <v>4</v>
      </c>
      <c r="M11" s="387"/>
      <c r="N11" s="422"/>
      <c r="O11" s="458"/>
      <c r="P11" s="10"/>
    </row>
    <row r="12" spans="1:267" ht="30">
      <c r="A12" s="402"/>
      <c r="B12" s="387"/>
      <c r="C12" s="387"/>
      <c r="D12" s="110" t="s">
        <v>298</v>
      </c>
      <c r="E12" s="387"/>
      <c r="F12" s="443"/>
      <c r="G12" s="433"/>
      <c r="H12" s="393"/>
      <c r="I12" s="102" t="s">
        <v>299</v>
      </c>
      <c r="J12" s="142" t="s">
        <v>300</v>
      </c>
      <c r="K12" s="102" t="str">
        <f>IFERROR(CONCATENATE(INDEX('8- Políticas de Administración '!$B$16:$F$53,MATCH('5- Identificación de Riesgos'!J12,'8- Políticas de Administración '!$C$16:$C$54,0),1)," - ",L12),"")</f>
        <v>Moderado - 3</v>
      </c>
      <c r="L12" s="137">
        <f>IFERROR(VLOOKUP(INDEX('8- Políticas de Administración '!$B$16:$F$63,MATCH('5- Identificación de Riesgos'!J12,'8- Políticas de Administración '!$C$16:$C$64,0),1),'8- Políticas de Administración '!$B$16:$F$64,5,FALSE),"")</f>
        <v>3</v>
      </c>
      <c r="M12" s="387"/>
      <c r="N12" s="422"/>
      <c r="O12" s="458"/>
      <c r="P12" s="10"/>
    </row>
    <row r="13" spans="1:267" ht="25.5">
      <c r="A13" s="402"/>
      <c r="B13" s="387"/>
      <c r="C13" s="387"/>
      <c r="D13" s="110" t="s">
        <v>301</v>
      </c>
      <c r="E13" s="387"/>
      <c r="F13" s="443"/>
      <c r="G13" s="433"/>
      <c r="H13" s="393"/>
      <c r="I13" s="102"/>
      <c r="J13" s="142"/>
      <c r="K13" s="102" t="str">
        <f>IFERROR(CONCATENATE(INDEX('8- Políticas de Administración '!$B$16:$F$53,MATCH('5- Identificación de Riesgos'!J13,'8- Políticas de Administración '!$C$16:$C$54,0),1)," - ",L13),"")</f>
        <v/>
      </c>
      <c r="L13" s="137" t="str">
        <f>IFERROR(VLOOKUP(INDEX('8- Políticas de Administración '!$B$16:$F$63,MATCH('5- Identificación de Riesgos'!J13,'8- Políticas de Administración '!$C$16:$C$64,0),1),'8- Políticas de Administración '!$B$16:$F$64,5,FALSE),"")</f>
        <v/>
      </c>
      <c r="M13" s="387"/>
      <c r="N13" s="422"/>
      <c r="O13" s="458"/>
      <c r="P13" s="10"/>
    </row>
    <row r="14" spans="1:267" ht="16.5">
      <c r="A14" s="402"/>
      <c r="B14" s="387"/>
      <c r="C14" s="387"/>
      <c r="D14" s="110"/>
      <c r="E14" s="387"/>
      <c r="F14" s="443"/>
      <c r="G14" s="433"/>
      <c r="H14" s="393"/>
      <c r="I14" s="102"/>
      <c r="J14" s="142"/>
      <c r="K14" s="102" t="str">
        <f>IFERROR(CONCATENATE(INDEX('8- Políticas de Administración '!$B$16:$F$53,MATCH('5- Identificación de Riesgos'!J14,'8- Políticas de Administración '!$C$16:$C$54,0),1)," - ",L14),"")</f>
        <v/>
      </c>
      <c r="L14" s="137" t="str">
        <f>IFERROR(VLOOKUP(INDEX('8- Políticas de Administración '!$B$16:$F$63,MATCH('5- Identificación de Riesgos'!J14,'8- Políticas de Administración '!$C$16:$C$64,0),1),'8- Políticas de Administración '!$B$16:$F$64,5,FALSE),"")</f>
        <v/>
      </c>
      <c r="M14" s="387"/>
      <c r="N14" s="422"/>
      <c r="O14" s="458"/>
      <c r="P14" s="10"/>
    </row>
    <row r="15" spans="1:267" ht="16.5">
      <c r="A15" s="402"/>
      <c r="B15" s="387"/>
      <c r="C15" s="387"/>
      <c r="E15" s="387"/>
      <c r="F15" s="443"/>
      <c r="G15" s="433"/>
      <c r="H15" s="393"/>
      <c r="I15" s="102"/>
      <c r="J15" s="142"/>
      <c r="K15" s="102" t="str">
        <f>IFERROR(CONCATENATE(INDEX('8- Políticas de Administración '!$B$16:$F$53,MATCH('5- Identificación de Riesgos'!J15,'8- Políticas de Administración '!$C$16:$C$54,0),1)," - ",L15),"")</f>
        <v/>
      </c>
      <c r="L15" s="137" t="str">
        <f>IFERROR(VLOOKUP(INDEX('8- Políticas de Administración '!$B$16:$F$63,MATCH('5- Identificación de Riesgos'!J15,'8- Políticas de Administración '!$C$16:$C$64,0),1),'8- Políticas de Administración '!$B$16:$F$64,5,FALSE),"")</f>
        <v/>
      </c>
      <c r="M15" s="387"/>
      <c r="N15" s="422"/>
      <c r="O15" s="458"/>
      <c r="P15" s="10"/>
    </row>
    <row r="16" spans="1:267" ht="16.5">
      <c r="A16" s="402"/>
      <c r="B16" s="387"/>
      <c r="C16" s="387"/>
      <c r="E16" s="387"/>
      <c r="F16" s="443"/>
      <c r="G16" s="433"/>
      <c r="H16" s="393"/>
      <c r="I16" s="102"/>
      <c r="J16" s="142"/>
      <c r="K16" s="102" t="str">
        <f>IFERROR(CONCATENATE(INDEX('8- Políticas de Administración '!$B$16:$F$53,MATCH('5- Identificación de Riesgos'!J16,'8- Políticas de Administración '!$C$16:$C$54,0),1)," - ",L16),"")</f>
        <v/>
      </c>
      <c r="L16" s="137" t="str">
        <f>IFERROR(VLOOKUP(INDEX('8- Políticas de Administración '!$B$16:$F$63,MATCH('5- Identificación de Riesgos'!J16,'8- Políticas de Administración '!$C$16:$C$64,0),1),'8- Políticas de Administración '!$B$16:$F$64,5,FALSE),"")</f>
        <v/>
      </c>
      <c r="M16" s="387"/>
      <c r="N16" s="422"/>
      <c r="O16" s="458"/>
      <c r="P16" s="10"/>
    </row>
    <row r="17" spans="1:16" ht="16.5">
      <c r="A17" s="402"/>
      <c r="B17" s="387"/>
      <c r="C17" s="387"/>
      <c r="E17" s="387"/>
      <c r="F17" s="443"/>
      <c r="G17" s="433"/>
      <c r="H17" s="393"/>
      <c r="I17" s="102"/>
      <c r="J17" s="142"/>
      <c r="K17" s="102" t="str">
        <f>IFERROR(CONCATENATE(INDEX('8- Políticas de Administración '!$B$16:$F$53,MATCH('5- Identificación de Riesgos'!J17,'8- Políticas de Administración '!$C$16:$C$54,0),1)," - ",L17),"")</f>
        <v/>
      </c>
      <c r="L17" s="137" t="str">
        <f>IFERROR(VLOOKUP(INDEX('8- Políticas de Administración '!$B$16:$F$63,MATCH('5- Identificación de Riesgos'!J17,'8- Políticas de Administración '!$C$16:$C$64,0),1),'8- Políticas de Administración '!$B$16:$F$64,5,FALSE),"")</f>
        <v/>
      </c>
      <c r="M17" s="387"/>
      <c r="N17" s="422"/>
      <c r="O17" s="458"/>
      <c r="P17" s="10"/>
    </row>
    <row r="18" spans="1:16" ht="16.5">
      <c r="A18" s="402"/>
      <c r="B18" s="387"/>
      <c r="C18" s="387"/>
      <c r="D18" s="112"/>
      <c r="E18" s="387"/>
      <c r="F18" s="443"/>
      <c r="G18" s="433"/>
      <c r="H18" s="393"/>
      <c r="I18" s="102"/>
      <c r="J18" s="142"/>
      <c r="K18" s="102" t="str">
        <f>IFERROR(CONCATENATE(INDEX('8- Políticas de Administración '!$B$16:$F$53,MATCH('5- Identificación de Riesgos'!J18,'8- Políticas de Administración '!$C$16:$C$54,0),1)," - ",L18),"")</f>
        <v/>
      </c>
      <c r="L18" s="137" t="str">
        <f>IFERROR(VLOOKUP(INDEX('8- Políticas de Administración '!$B$16:$F$63,MATCH('5- Identificación de Riesgos'!J18,'8- Políticas de Administración '!$C$16:$C$64,0),1),'8- Políticas de Administración '!$B$16:$F$64,5,FALSE),"")</f>
        <v/>
      </c>
      <c r="M18" s="387"/>
      <c r="N18" s="422"/>
      <c r="O18" s="458"/>
      <c r="P18" s="10"/>
    </row>
    <row r="19" spans="1:16" ht="17.25" thickBot="1">
      <c r="A19" s="403"/>
      <c r="B19" s="388"/>
      <c r="C19" s="388"/>
      <c r="D19" s="113"/>
      <c r="E19" s="388"/>
      <c r="F19" s="444"/>
      <c r="G19" s="434"/>
      <c r="H19" s="394"/>
      <c r="I19" s="103"/>
      <c r="J19" s="143"/>
      <c r="K19" s="103" t="str">
        <f>IFERROR(CONCATENATE(INDEX('8- Políticas de Administración '!$B$16:$F$53,MATCH('5- Identificación de Riesgos'!J19,'8- Políticas de Administración '!$C$16:$C$54,0),1)," - ",L19),"")</f>
        <v/>
      </c>
      <c r="L19" s="139" t="str">
        <f>IFERROR(VLOOKUP(INDEX('8- Políticas de Administración '!$B$16:$F$63,MATCH('5- Identificación de Riesgos'!J19,'8- Políticas de Administración '!$C$16:$C$64,0),1),'8- Políticas de Administración '!$B$16:$F$64,5,FALSE),"")</f>
        <v/>
      </c>
      <c r="M19" s="388"/>
      <c r="N19" s="423"/>
      <c r="O19" s="458"/>
      <c r="P19" s="10"/>
    </row>
    <row r="20" spans="1:16" ht="30">
      <c r="A20" s="401">
        <v>2</v>
      </c>
      <c r="B20" s="386" t="s">
        <v>302</v>
      </c>
      <c r="C20" s="386" t="s">
        <v>303</v>
      </c>
      <c r="D20" s="179" t="s">
        <v>304</v>
      </c>
      <c r="E20" s="386">
        <v>365</v>
      </c>
      <c r="F20" s="429">
        <v>10</v>
      </c>
      <c r="G20" s="432">
        <f t="shared" ref="G20" si="0">+F20/E20</f>
        <v>2.7397260273972601E-2</v>
      </c>
      <c r="H20" s="392"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1" t="s">
        <v>293</v>
      </c>
      <c r="J20" s="120" t="s">
        <v>294</v>
      </c>
      <c r="K20" s="101" t="str">
        <f>IFERROR(CONCATENATE(INDEX('8- Políticas de Administración '!$B$16:$F$53,MATCH('5- Identificación de Riesgos'!J20,'8- Políticas de Administración '!$C$16:$C$54,0),1)," - ",L20),"")</f>
        <v>Moderado - 3</v>
      </c>
      <c r="L20" s="138">
        <f>IFERROR(VLOOKUP(INDEX('8- Políticas de Administración '!$B$16:$F$63,MATCH('5- Identificación de Riesgos'!J20,'8- Políticas de Administración '!$C$16:$C$64,0),1),'8- Políticas de Administración '!$B$16:$F$64,5,FALSE),"")</f>
        <v>3</v>
      </c>
      <c r="M20" s="386" t="str">
        <f>IFERROR(CONCATENATE(INDEX('8- Políticas de Administración '!$B$16:$F$53,MATCH(ROUND(AVERAGE(L20:L29),0),'8- Políticas de Administración '!$F$16:$F$53,0),1)," - ",ROUND(AVERAGE(L20:L29),0)),"")</f>
        <v>Moderado - 3</v>
      </c>
      <c r="N20" s="421" t="str">
        <f>IFERROR(CONCATENATE(VLOOKUP((LEFT(H20,LEN(H20)-4)&amp;LEFT(M20,LEN(M20)-4)),'9- Matriz de Calor '!$D$18:$E$42,2,0)," - ",RIGHT(H20,1)*RIGHT(M20,1)),"")</f>
        <v>Moderado - 3</v>
      </c>
      <c r="O20" s="459">
        <f>RIGHT(H20,1)*RIGHT(M20,1)</f>
        <v>3</v>
      </c>
    </row>
    <row r="21" spans="1:16" ht="45">
      <c r="A21" s="402"/>
      <c r="B21" s="387"/>
      <c r="C21" s="387"/>
      <c r="D21" s="180" t="s">
        <v>305</v>
      </c>
      <c r="E21" s="387"/>
      <c r="F21" s="430"/>
      <c r="G21" s="433"/>
      <c r="H21" s="393"/>
      <c r="I21" s="102" t="s">
        <v>296</v>
      </c>
      <c r="J21" s="142" t="s">
        <v>297</v>
      </c>
      <c r="K21" s="102" t="str">
        <f>IFERROR(CONCATENATE(INDEX('8- Políticas de Administración '!$B$16:$F$53,MATCH('5- Identificación de Riesgos'!J21,'8- Políticas de Administración '!$C$16:$C$54,0),1)," - ",L21),"")</f>
        <v>Mayor - 4</v>
      </c>
      <c r="L21" s="137">
        <f>IFERROR(VLOOKUP(INDEX('8- Políticas de Administración '!$B$16:$F$63,MATCH('5- Identificación de Riesgos'!J21,'8- Políticas de Administración '!$C$16:$C$64,0),1),'8- Políticas de Administración '!$B$16:$F$64,5,FALSE),"")</f>
        <v>4</v>
      </c>
      <c r="M21" s="387"/>
      <c r="N21" s="422"/>
      <c r="O21" s="451"/>
    </row>
    <row r="22" spans="1:16" ht="45">
      <c r="A22" s="402"/>
      <c r="B22" s="387"/>
      <c r="C22" s="387"/>
      <c r="D22" s="180" t="s">
        <v>306</v>
      </c>
      <c r="E22" s="387"/>
      <c r="F22" s="430"/>
      <c r="G22" s="433"/>
      <c r="H22" s="393"/>
      <c r="I22" s="102" t="s">
        <v>299</v>
      </c>
      <c r="J22" s="142" t="s">
        <v>307</v>
      </c>
      <c r="K22" s="102"/>
      <c r="L22" s="137">
        <f>IFERROR(VLOOKUP(INDEX('8- Políticas de Administración '!$B$16:$F$63,MATCH('5- Identificación de Riesgos'!J22,'8- Políticas de Administración '!$C$16:$C$64,0),1),'8- Políticas de Administración '!$B$16:$F$64,5,FALSE),"")</f>
        <v>2</v>
      </c>
      <c r="M22" s="387"/>
      <c r="N22" s="422"/>
      <c r="O22" s="451"/>
    </row>
    <row r="23" spans="1:16" ht="30.75" thickBot="1">
      <c r="A23" s="402"/>
      <c r="B23" s="387"/>
      <c r="C23" s="387"/>
      <c r="D23" s="181" t="s">
        <v>308</v>
      </c>
      <c r="E23" s="387"/>
      <c r="F23" s="430"/>
      <c r="G23" s="433"/>
      <c r="H23" s="393"/>
      <c r="I23" s="102"/>
      <c r="J23" s="142"/>
      <c r="K23" s="102" t="str">
        <f>IFERROR(CONCATENATE(INDEX('8- Políticas de Administración '!$B$16:$F$53,MATCH('5- Identificación de Riesgos'!J23,'8- Políticas de Administración '!$C$16:$C$54,0),1)," - ",L23),"")</f>
        <v/>
      </c>
      <c r="L23" s="137" t="str">
        <f>IFERROR(VLOOKUP(INDEX('8- Políticas de Administración '!$B$16:$F$63,MATCH('5- Identificación de Riesgos'!J23,'8- Políticas de Administración '!$C$16:$C$64,0),1),'8- Políticas de Administración '!$B$16:$F$64,5,FALSE),"")</f>
        <v/>
      </c>
      <c r="M23" s="387"/>
      <c r="N23" s="422"/>
      <c r="O23" s="451"/>
    </row>
    <row r="24" spans="1:16" ht="15.75" thickBot="1">
      <c r="A24" s="402"/>
      <c r="B24" s="387"/>
      <c r="C24" s="387"/>
      <c r="D24" s="287" t="s">
        <v>505</v>
      </c>
      <c r="E24" s="387"/>
      <c r="F24" s="430"/>
      <c r="G24" s="433"/>
      <c r="H24" s="393"/>
      <c r="I24" s="102"/>
      <c r="J24" s="142"/>
      <c r="K24" s="102" t="str">
        <f>IFERROR(CONCATENATE(INDEX('8- Políticas de Administración '!$B$16:$F$53,MATCH('5- Identificación de Riesgos'!J24,'8- Políticas de Administración '!$C$16:$C$54,0),1)," - ",L24),"")</f>
        <v/>
      </c>
      <c r="L24" s="137" t="str">
        <f>IFERROR(VLOOKUP(INDEX('8- Políticas de Administración '!$B$16:$F$63,MATCH('5- Identificación de Riesgos'!J24,'8- Políticas de Administración '!$C$16:$C$64,0),1),'8- Políticas de Administración '!$B$16:$F$64,5,FALSE),"")</f>
        <v/>
      </c>
      <c r="M24" s="387"/>
      <c r="N24" s="422"/>
      <c r="O24" s="451"/>
    </row>
    <row r="25" spans="1:16">
      <c r="A25" s="402"/>
      <c r="B25" s="387"/>
      <c r="C25" s="387"/>
      <c r="D25" s="114"/>
      <c r="E25" s="387"/>
      <c r="F25" s="430"/>
      <c r="G25" s="433"/>
      <c r="H25" s="393"/>
      <c r="I25" s="102"/>
      <c r="J25" s="142"/>
      <c r="K25" s="102" t="str">
        <f>IFERROR(CONCATENATE(INDEX('8- Políticas de Administración '!$B$16:$F$53,MATCH('5- Identificación de Riesgos'!J25,'8- Políticas de Administración '!$C$16:$C$54,0),1)," - ",L25),"")</f>
        <v/>
      </c>
      <c r="L25" s="137" t="str">
        <f>IFERROR(VLOOKUP(INDEX('8- Políticas de Administración '!$B$16:$F$63,MATCH('5- Identificación de Riesgos'!J25,'8- Políticas de Administración '!$C$16:$C$64,0),1),'8- Políticas de Administración '!$B$16:$F$64,5,FALSE),"")</f>
        <v/>
      </c>
      <c r="M25" s="387"/>
      <c r="N25" s="422"/>
      <c r="O25" s="451"/>
    </row>
    <row r="26" spans="1:16">
      <c r="A26" s="402"/>
      <c r="B26" s="387"/>
      <c r="C26" s="387"/>
      <c r="D26" s="112"/>
      <c r="E26" s="387"/>
      <c r="F26" s="430"/>
      <c r="G26" s="433"/>
      <c r="H26" s="393"/>
      <c r="I26" s="102"/>
      <c r="J26" s="142"/>
      <c r="K26" s="102" t="str">
        <f>IFERROR(CONCATENATE(INDEX('8- Políticas de Administración '!$B$16:$F$53,MATCH('5- Identificación de Riesgos'!J26,'8- Políticas de Administración '!$C$16:$C$54,0),1)," - ",L26),"")</f>
        <v/>
      </c>
      <c r="L26" s="137" t="str">
        <f>IFERROR(VLOOKUP(INDEX('8- Políticas de Administración '!$B$16:$F$63,MATCH('5- Identificación de Riesgos'!J26,'8- Políticas de Administración '!$C$16:$C$64,0),1),'8- Políticas de Administración '!$B$16:$F$64,5,FALSE),"")</f>
        <v/>
      </c>
      <c r="M26" s="387"/>
      <c r="N26" s="422"/>
      <c r="O26" s="451"/>
    </row>
    <row r="27" spans="1:16">
      <c r="A27" s="402"/>
      <c r="B27" s="387"/>
      <c r="C27" s="387"/>
      <c r="D27" s="112"/>
      <c r="E27" s="387"/>
      <c r="F27" s="430"/>
      <c r="G27" s="433"/>
      <c r="H27" s="393"/>
      <c r="I27" s="102"/>
      <c r="J27" s="142"/>
      <c r="K27" s="102" t="str">
        <f>IFERROR(CONCATENATE(INDEX('8- Políticas de Administración '!$B$16:$F$53,MATCH('5- Identificación de Riesgos'!J27,'8- Políticas de Administración '!$C$16:$C$54,0),1)," - ",L27),"")</f>
        <v/>
      </c>
      <c r="L27" s="137" t="str">
        <f>IFERROR(VLOOKUP(INDEX('8- Políticas de Administración '!$B$16:$F$63,MATCH('5- Identificación de Riesgos'!J27,'8- Políticas de Administración '!$C$16:$C$64,0),1),'8- Políticas de Administración '!$B$16:$F$64,5,FALSE),"")</f>
        <v/>
      </c>
      <c r="M27" s="387"/>
      <c r="N27" s="422"/>
      <c r="O27" s="451"/>
    </row>
    <row r="28" spans="1:16">
      <c r="A28" s="402"/>
      <c r="B28" s="387"/>
      <c r="C28" s="387"/>
      <c r="D28" s="112"/>
      <c r="E28" s="387"/>
      <c r="F28" s="430"/>
      <c r="G28" s="433"/>
      <c r="H28" s="393"/>
      <c r="I28" s="102"/>
      <c r="J28" s="142"/>
      <c r="K28" s="102" t="str">
        <f>IFERROR(CONCATENATE(INDEX('8- Políticas de Administración '!$B$16:$F$53,MATCH('5- Identificación de Riesgos'!J28,'8- Políticas de Administración '!$C$16:$C$54,0),1)," - ",L28),"")</f>
        <v/>
      </c>
      <c r="L28" s="137" t="str">
        <f>IFERROR(VLOOKUP(INDEX('8- Políticas de Administración '!$B$16:$F$63,MATCH('5- Identificación de Riesgos'!J28,'8- Políticas de Administración '!$C$16:$C$64,0),1),'8- Políticas de Administración '!$B$16:$F$64,5,FALSE),"")</f>
        <v/>
      </c>
      <c r="M28" s="387"/>
      <c r="N28" s="422"/>
      <c r="O28" s="451"/>
    </row>
    <row r="29" spans="1:16" ht="15.75" thickBot="1">
      <c r="A29" s="403"/>
      <c r="B29" s="388"/>
      <c r="C29" s="388"/>
      <c r="D29" s="113"/>
      <c r="E29" s="388"/>
      <c r="F29" s="431"/>
      <c r="G29" s="434"/>
      <c r="H29" s="394"/>
      <c r="I29" s="103"/>
      <c r="J29" s="143"/>
      <c r="K29" s="103" t="str">
        <f>IFERROR(CONCATENATE(INDEX('8- Políticas de Administración '!$B$16:$F$53,MATCH('5- Identificación de Riesgos'!J29,'8- Políticas de Administración '!$C$16:$C$54,0),1)," - ",L29),"")</f>
        <v/>
      </c>
      <c r="L29" s="139" t="str">
        <f>IFERROR(VLOOKUP(INDEX('8- Políticas de Administración '!$B$16:$F$63,MATCH('5- Identificación de Riesgos'!J29,'8- Políticas de Administración '!$C$16:$C$64,0),1),'8- Políticas de Administración '!$B$16:$F$64,5,FALSE),"")</f>
        <v/>
      </c>
      <c r="M29" s="388"/>
      <c r="N29" s="423"/>
      <c r="O29" s="451"/>
    </row>
    <row r="30" spans="1:16" ht="30">
      <c r="A30" s="401">
        <v>3</v>
      </c>
      <c r="B30" s="415" t="s">
        <v>309</v>
      </c>
      <c r="C30" s="418" t="s">
        <v>310</v>
      </c>
      <c r="D30" s="177" t="s">
        <v>511</v>
      </c>
      <c r="E30" s="386">
        <v>365</v>
      </c>
      <c r="F30" s="429">
        <v>10</v>
      </c>
      <c r="G30" s="432">
        <f t="shared" ref="G30" si="1">+F30/E30</f>
        <v>2.7397260273972601E-2</v>
      </c>
      <c r="H30" s="392"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1" t="s">
        <v>293</v>
      </c>
      <c r="J30" s="120" t="s">
        <v>294</v>
      </c>
      <c r="K30" s="101" t="str">
        <f>IFERROR(CONCATENATE(INDEX('8- Políticas de Administración '!$B$16:$F$53,MATCH('5- Identificación de Riesgos'!J30,'8- Políticas de Administración '!$C$16:$C$54,0),1)," - ",L30),"")</f>
        <v>Moderado - 3</v>
      </c>
      <c r="L30" s="138">
        <f>IFERROR(VLOOKUP(INDEX('8- Políticas de Administración '!$B$16:$F$63,MATCH('5- Identificación de Riesgos'!J30,'8- Políticas de Administración '!$C$16:$C$64,0),1),'8- Políticas de Administración '!$B$16:$F$64,5,FALSE),"")</f>
        <v>3</v>
      </c>
      <c r="M30" s="386" t="str">
        <f>IFERROR(CONCATENATE(INDEX('8- Políticas de Administración '!$B$16:$F$53,MATCH(ROUND(AVERAGE(L30:L39),0),'8- Políticas de Administración '!$F$16:$F$53,0),1)," - ",ROUND(AVERAGE(L30:L39),0)),"")</f>
        <v>Moderado - 3</v>
      </c>
      <c r="N30" s="421" t="str">
        <f>IFERROR(CONCATENATE(VLOOKUP((LEFT(H30,LEN(H30)-4)&amp;LEFT(M30,LEN(M30)-4)),'9- Matriz de Calor '!$D$18:$E$42,2,0)," - ",RIGHT(H30,1)*RIGHT(M30,1)),"")</f>
        <v>Moderado - 3</v>
      </c>
      <c r="O30" s="451">
        <f>RIGHT(H30,1)*RIGHT(M30,1)</f>
        <v>3</v>
      </c>
    </row>
    <row r="31" spans="1:16" ht="59.25" customHeight="1">
      <c r="A31" s="402"/>
      <c r="B31" s="416"/>
      <c r="C31" s="419"/>
      <c r="D31" s="177" t="s">
        <v>512</v>
      </c>
      <c r="E31" s="387"/>
      <c r="F31" s="430"/>
      <c r="G31" s="433"/>
      <c r="H31" s="393"/>
      <c r="I31" s="102" t="s">
        <v>296</v>
      </c>
      <c r="J31" s="142" t="s">
        <v>297</v>
      </c>
      <c r="K31" s="102" t="str">
        <f>IFERROR(CONCATENATE(INDEX('8- Políticas de Administración '!$B$16:$F$53,MATCH('5- Identificación de Riesgos'!J31,'8- Políticas de Administración '!$C$16:$C$54,0),1)," - ",L31),"")</f>
        <v>Mayor - 4</v>
      </c>
      <c r="L31" s="137">
        <f>IFERROR(VLOOKUP(INDEX('8- Políticas de Administración '!$B$16:$F$63,MATCH('5- Identificación de Riesgos'!J31,'8- Políticas de Administración '!$C$16:$C$64,0),1),'8- Políticas de Administración '!$B$16:$F$64,5,FALSE),"")</f>
        <v>4</v>
      </c>
      <c r="M31" s="387"/>
      <c r="N31" s="422"/>
      <c r="O31" s="451"/>
    </row>
    <row r="32" spans="1:16" ht="30">
      <c r="A32" s="402"/>
      <c r="B32" s="416"/>
      <c r="C32" s="419"/>
      <c r="D32" s="110"/>
      <c r="E32" s="387"/>
      <c r="F32" s="430"/>
      <c r="G32" s="433"/>
      <c r="H32" s="393"/>
      <c r="I32" s="102" t="s">
        <v>299</v>
      </c>
      <c r="J32" s="142" t="s">
        <v>307</v>
      </c>
      <c r="K32" s="102" t="str">
        <f>IFERROR(CONCATENATE(INDEX('8- Políticas de Administración '!$B$16:$F$53,MATCH('5- Identificación de Riesgos'!J32,'8- Políticas de Administración '!$C$16:$C$54,0),1)," - ",L32),"")</f>
        <v>Menor - 2</v>
      </c>
      <c r="L32" s="137">
        <f>IFERROR(VLOOKUP(INDEX('8- Políticas de Administración '!$B$16:$F$63,MATCH('5- Identificación de Riesgos'!J32,'8- Políticas de Administración '!$C$16:$C$64,0),1),'8- Políticas de Administración '!$B$16:$F$64,5,FALSE),"")</f>
        <v>2</v>
      </c>
      <c r="M32" s="387"/>
      <c r="N32" s="422"/>
      <c r="O32" s="451"/>
    </row>
    <row r="33" spans="1:22">
      <c r="A33" s="402"/>
      <c r="B33" s="416"/>
      <c r="C33" s="419"/>
      <c r="D33" s="110"/>
      <c r="E33" s="387"/>
      <c r="F33" s="430"/>
      <c r="G33" s="433"/>
      <c r="H33" s="393"/>
      <c r="I33" s="102"/>
      <c r="J33" s="142"/>
      <c r="K33" s="102" t="str">
        <f>IFERROR(CONCATENATE(INDEX('8- Políticas de Administración '!$B$16:$F$53,MATCH('5- Identificación de Riesgos'!J33,'8- Políticas de Administración '!$C$16:$C$54,0),1)," - ",L33),"")</f>
        <v/>
      </c>
      <c r="L33" s="137" t="str">
        <f>IFERROR(VLOOKUP(INDEX('8- Políticas de Administración '!$B$16:$F$63,MATCH('5- Identificación de Riesgos'!J33,'8- Políticas de Administración '!$C$16:$C$64,0),1),'8- Políticas de Administración '!$B$16:$F$64,5,FALSE),"")</f>
        <v/>
      </c>
      <c r="M33" s="387"/>
      <c r="N33" s="422"/>
      <c r="O33" s="451"/>
    </row>
    <row r="34" spans="1:22">
      <c r="A34" s="402"/>
      <c r="B34" s="416"/>
      <c r="C34" s="419"/>
      <c r="D34" s="112"/>
      <c r="E34" s="387"/>
      <c r="F34" s="430"/>
      <c r="G34" s="433"/>
      <c r="H34" s="393"/>
      <c r="I34" s="102"/>
      <c r="J34" s="142"/>
      <c r="K34" s="102" t="str">
        <f>IFERROR(CONCATENATE(INDEX('8- Políticas de Administración '!$B$16:$F$53,MATCH('5- Identificación de Riesgos'!J34,'8- Políticas de Administración '!$C$16:$C$54,0),1)," - ",L34),"")</f>
        <v/>
      </c>
      <c r="L34" s="137" t="str">
        <f>IFERROR(VLOOKUP(INDEX('8- Políticas de Administración '!$B$16:$F$63,MATCH('5- Identificación de Riesgos'!J34,'8- Políticas de Administración '!$C$16:$C$64,0),1),'8- Políticas de Administración '!$B$16:$F$64,5,FALSE),"")</f>
        <v/>
      </c>
      <c r="M34" s="387"/>
      <c r="N34" s="422"/>
      <c r="O34" s="451"/>
    </row>
    <row r="35" spans="1:22">
      <c r="A35" s="402"/>
      <c r="B35" s="416"/>
      <c r="C35" s="419"/>
      <c r="D35" s="115"/>
      <c r="E35" s="387"/>
      <c r="F35" s="430"/>
      <c r="G35" s="433"/>
      <c r="H35" s="393"/>
      <c r="I35" s="102"/>
      <c r="J35" s="142"/>
      <c r="K35" s="102" t="str">
        <f>IFERROR(CONCATENATE(INDEX('8- Políticas de Administración '!$B$16:$F$53,MATCH('5- Identificación de Riesgos'!J35,'8- Políticas de Administración '!$C$16:$C$54,0),1)," - ",L35),"")</f>
        <v/>
      </c>
      <c r="L35" s="137" t="str">
        <f>IFERROR(VLOOKUP(INDEX('8- Políticas de Administración '!$B$16:$F$63,MATCH('5- Identificación de Riesgos'!J35,'8- Políticas de Administración '!$C$16:$C$64,0),1),'8- Políticas de Administración '!$B$16:$F$64,5,FALSE),"")</f>
        <v/>
      </c>
      <c r="M35" s="387"/>
      <c r="N35" s="422"/>
      <c r="O35" s="451"/>
    </row>
    <row r="36" spans="1:22">
      <c r="A36" s="402"/>
      <c r="B36" s="416"/>
      <c r="C36" s="419"/>
      <c r="D36" s="111"/>
      <c r="E36" s="387"/>
      <c r="F36" s="430"/>
      <c r="G36" s="433"/>
      <c r="H36" s="393"/>
      <c r="I36" s="102"/>
      <c r="J36" s="142"/>
      <c r="K36" s="102" t="str">
        <f>IFERROR(CONCATENATE(INDEX('8- Políticas de Administración '!$B$16:$F$53,MATCH('5- Identificación de Riesgos'!J36,'8- Políticas de Administración '!$C$16:$C$54,0),1)," - ",L36),"")</f>
        <v/>
      </c>
      <c r="L36" s="137" t="str">
        <f>IFERROR(VLOOKUP(INDEX('8- Políticas de Administración '!$B$16:$F$63,MATCH('5- Identificación de Riesgos'!J36,'8- Políticas de Administración '!$C$16:$C$64,0),1),'8- Políticas de Administración '!$B$16:$F$64,5,FALSE),"")</f>
        <v/>
      </c>
      <c r="M36" s="387"/>
      <c r="N36" s="422"/>
      <c r="O36" s="451"/>
    </row>
    <row r="37" spans="1:22">
      <c r="A37" s="402"/>
      <c r="B37" s="416"/>
      <c r="C37" s="419"/>
      <c r="D37" s="112"/>
      <c r="E37" s="387"/>
      <c r="F37" s="430"/>
      <c r="G37" s="433"/>
      <c r="H37" s="393"/>
      <c r="I37" s="102"/>
      <c r="J37" s="142"/>
      <c r="K37" s="102" t="str">
        <f>IFERROR(CONCATENATE(INDEX('8- Políticas de Administración '!$B$16:$F$53,MATCH('5- Identificación de Riesgos'!J37,'8- Políticas de Administración '!$C$16:$C$54,0),1)," - ",L37),"")</f>
        <v/>
      </c>
      <c r="L37" s="137" t="str">
        <f>IFERROR(VLOOKUP(INDEX('8- Políticas de Administración '!$B$16:$F$63,MATCH('5- Identificación de Riesgos'!J37,'8- Políticas de Administración '!$C$16:$C$64,0),1),'8- Políticas de Administración '!$B$16:$F$64,5,FALSE),"")</f>
        <v/>
      </c>
      <c r="M37" s="387"/>
      <c r="N37" s="422"/>
      <c r="O37" s="451"/>
    </row>
    <row r="38" spans="1:22">
      <c r="A38" s="402"/>
      <c r="B38" s="416"/>
      <c r="C38" s="419"/>
      <c r="D38" s="112"/>
      <c r="E38" s="387"/>
      <c r="F38" s="430"/>
      <c r="G38" s="433"/>
      <c r="H38" s="393"/>
      <c r="I38" s="102"/>
      <c r="J38" s="142"/>
      <c r="K38" s="102" t="str">
        <f>IFERROR(CONCATENATE(INDEX('8- Políticas de Administración '!$B$16:$F$53,MATCH('5- Identificación de Riesgos'!J38,'8- Políticas de Administración '!$C$16:$C$54,0),1)," - ",L38),"")</f>
        <v/>
      </c>
      <c r="L38" s="137" t="str">
        <f>IFERROR(VLOOKUP(INDEX('8- Políticas de Administración '!$B$16:$F$63,MATCH('5- Identificación de Riesgos'!J38,'8- Políticas de Administración '!$C$16:$C$64,0),1),'8- Políticas de Administración '!$B$16:$F$64,5,FALSE),"")</f>
        <v/>
      </c>
      <c r="M38" s="387"/>
      <c r="N38" s="422"/>
      <c r="O38" s="451"/>
    </row>
    <row r="39" spans="1:22" ht="15.75" thickBot="1">
      <c r="A39" s="403"/>
      <c r="B39" s="417"/>
      <c r="C39" s="420"/>
      <c r="D39" s="113"/>
      <c r="E39" s="388"/>
      <c r="F39" s="431"/>
      <c r="G39" s="434"/>
      <c r="H39" s="394"/>
      <c r="I39" s="103"/>
      <c r="J39" s="143"/>
      <c r="K39" s="103" t="str">
        <f>IFERROR(CONCATENATE(INDEX('8- Políticas de Administración '!$B$16:$F$53,MATCH('5- Identificación de Riesgos'!J39,'8- Políticas de Administración '!$C$16:$C$54,0),1)," - ",L39),"")</f>
        <v/>
      </c>
      <c r="L39" s="139" t="str">
        <f>IFERROR(VLOOKUP(INDEX('8- Políticas de Administración '!$B$16:$F$63,MATCH('5- Identificación de Riesgos'!J39,'8- Políticas de Administración '!$C$16:$C$64,0),1),'8- Políticas de Administración '!$B$16:$F$64,5,FALSE),"")</f>
        <v/>
      </c>
      <c r="M39" s="388"/>
      <c r="N39" s="423"/>
      <c r="O39" s="451"/>
    </row>
    <row r="40" spans="1:22" ht="51">
      <c r="A40" s="404">
        <v>4</v>
      </c>
      <c r="B40" s="407" t="s">
        <v>311</v>
      </c>
      <c r="C40" s="407" t="s">
        <v>312</v>
      </c>
      <c r="D40" s="280" t="s">
        <v>313</v>
      </c>
      <c r="E40" s="386">
        <v>500</v>
      </c>
      <c r="F40" s="407">
        <v>0</v>
      </c>
      <c r="G40" s="427">
        <f t="shared" ref="G40" si="2">F40/E40</f>
        <v>0</v>
      </c>
      <c r="H40" s="428" t="s">
        <v>314</v>
      </c>
      <c r="I40" s="104" t="s">
        <v>296</v>
      </c>
      <c r="J40" s="281" t="s">
        <v>315</v>
      </c>
      <c r="K40" s="101" t="s">
        <v>316</v>
      </c>
      <c r="L40" s="138">
        <v>4</v>
      </c>
      <c r="M40" s="407" t="s">
        <v>317</v>
      </c>
      <c r="N40" s="435" t="s">
        <v>317</v>
      </c>
      <c r="O40" s="445">
        <f>RIGHT(H40,1)*RIGHT(M40,1)</f>
        <v>3</v>
      </c>
      <c r="Q40" s="456" t="s">
        <v>318</v>
      </c>
      <c r="R40" s="456"/>
      <c r="S40" s="456"/>
      <c r="T40" s="456"/>
      <c r="U40" s="456"/>
      <c r="V40" s="456"/>
    </row>
    <row r="41" spans="1:22" ht="39" customHeight="1">
      <c r="A41" s="405"/>
      <c r="B41" s="387"/>
      <c r="C41" s="387"/>
      <c r="D41" s="118" t="s">
        <v>319</v>
      </c>
      <c r="E41" s="387"/>
      <c r="F41" s="387"/>
      <c r="G41" s="390"/>
      <c r="H41" s="393"/>
      <c r="I41" s="102"/>
      <c r="J41" s="142"/>
      <c r="K41" s="102" t="s">
        <v>320</v>
      </c>
      <c r="L41" s="137">
        <v>1</v>
      </c>
      <c r="M41" s="387"/>
      <c r="N41" s="422"/>
      <c r="O41" s="446"/>
      <c r="Q41" s="456"/>
      <c r="R41" s="456"/>
      <c r="S41" s="456"/>
      <c r="T41" s="456"/>
      <c r="U41" s="456"/>
      <c r="V41" s="456"/>
    </row>
    <row r="42" spans="1:22" ht="42.75" customHeight="1">
      <c r="A42" s="405"/>
      <c r="B42" s="387"/>
      <c r="C42" s="387"/>
      <c r="D42" s="118" t="s">
        <v>321</v>
      </c>
      <c r="E42" s="387"/>
      <c r="F42" s="387"/>
      <c r="G42" s="390"/>
      <c r="H42" s="393"/>
      <c r="I42" s="102"/>
      <c r="J42" s="142"/>
      <c r="K42" s="102" t="s">
        <v>322</v>
      </c>
      <c r="L42" s="137" t="s">
        <v>322</v>
      </c>
      <c r="M42" s="387"/>
      <c r="N42" s="422"/>
      <c r="O42" s="446"/>
      <c r="Q42" s="456"/>
      <c r="R42" s="456"/>
      <c r="S42" s="456"/>
      <c r="T42" s="456"/>
      <c r="U42" s="456"/>
      <c r="V42" s="456"/>
    </row>
    <row r="43" spans="1:22" ht="51" customHeight="1">
      <c r="A43" s="405"/>
      <c r="B43" s="387"/>
      <c r="C43" s="387"/>
      <c r="D43" s="117"/>
      <c r="E43" s="387"/>
      <c r="F43" s="387"/>
      <c r="G43" s="390"/>
      <c r="H43" s="393"/>
      <c r="I43" s="102"/>
      <c r="J43" s="142"/>
      <c r="K43" s="102" t="s">
        <v>323</v>
      </c>
      <c r="L43" s="137">
        <v>2</v>
      </c>
      <c r="M43" s="387"/>
      <c r="N43" s="422"/>
      <c r="O43" s="446"/>
      <c r="Q43" s="456"/>
      <c r="R43" s="456"/>
      <c r="S43" s="456"/>
      <c r="T43" s="456"/>
      <c r="U43" s="456"/>
      <c r="V43" s="456"/>
    </row>
    <row r="44" spans="1:22" ht="27" customHeight="1">
      <c r="A44" s="405"/>
      <c r="B44" s="387"/>
      <c r="C44" s="387"/>
      <c r="D44" s="118"/>
      <c r="E44" s="387"/>
      <c r="F44" s="387"/>
      <c r="G44" s="390"/>
      <c r="H44" s="393"/>
      <c r="I44" s="102"/>
      <c r="J44" s="142"/>
      <c r="K44" s="102" t="s">
        <v>317</v>
      </c>
      <c r="L44" s="137">
        <v>3</v>
      </c>
      <c r="M44" s="387"/>
      <c r="N44" s="422"/>
      <c r="O44" s="446"/>
      <c r="Q44" s="456"/>
      <c r="R44" s="456"/>
      <c r="S44" s="456"/>
      <c r="T44" s="456"/>
      <c r="U44" s="456"/>
      <c r="V44" s="456"/>
    </row>
    <row r="45" spans="1:22">
      <c r="A45" s="405"/>
      <c r="B45" s="387"/>
      <c r="C45" s="387"/>
      <c r="D45" s="118"/>
      <c r="E45" s="387"/>
      <c r="F45" s="387"/>
      <c r="G45" s="390"/>
      <c r="H45" s="393"/>
      <c r="I45" s="102"/>
      <c r="J45" s="142"/>
      <c r="K45" s="102" t="s">
        <v>322</v>
      </c>
      <c r="L45" s="137" t="s">
        <v>322</v>
      </c>
      <c r="M45" s="387"/>
      <c r="N45" s="422"/>
      <c r="O45" s="446"/>
      <c r="Q45" s="456"/>
      <c r="R45" s="456"/>
      <c r="S45" s="456"/>
      <c r="T45" s="456"/>
      <c r="U45" s="456"/>
      <c r="V45" s="456"/>
    </row>
    <row r="46" spans="1:22">
      <c r="A46" s="405"/>
      <c r="B46" s="387"/>
      <c r="C46" s="387"/>
      <c r="D46" s="118"/>
      <c r="E46" s="387"/>
      <c r="F46" s="387"/>
      <c r="G46" s="390"/>
      <c r="H46" s="393"/>
      <c r="I46" s="102"/>
      <c r="J46" s="142"/>
      <c r="K46" s="102" t="s">
        <v>322</v>
      </c>
      <c r="L46" s="137" t="s">
        <v>322</v>
      </c>
      <c r="M46" s="387"/>
      <c r="N46" s="422"/>
      <c r="O46" s="446"/>
      <c r="Q46" s="456"/>
      <c r="R46" s="456"/>
      <c r="S46" s="456"/>
      <c r="T46" s="456"/>
      <c r="U46" s="456"/>
      <c r="V46" s="456"/>
    </row>
    <row r="47" spans="1:22">
      <c r="A47" s="405"/>
      <c r="B47" s="387"/>
      <c r="C47" s="387"/>
      <c r="D47" s="117"/>
      <c r="E47" s="387"/>
      <c r="F47" s="387"/>
      <c r="G47" s="390"/>
      <c r="H47" s="393"/>
      <c r="I47" s="102"/>
      <c r="J47" s="142"/>
      <c r="K47" s="102" t="s">
        <v>322</v>
      </c>
      <c r="L47" s="137" t="s">
        <v>322</v>
      </c>
      <c r="M47" s="387"/>
      <c r="N47" s="422"/>
      <c r="O47" s="446"/>
      <c r="Q47" s="456"/>
      <c r="R47" s="456"/>
      <c r="S47" s="456"/>
      <c r="T47" s="456"/>
      <c r="U47" s="456"/>
      <c r="V47" s="456"/>
    </row>
    <row r="48" spans="1:22">
      <c r="A48" s="405"/>
      <c r="B48" s="387"/>
      <c r="C48" s="387"/>
      <c r="D48" s="117"/>
      <c r="E48" s="387"/>
      <c r="F48" s="387"/>
      <c r="G48" s="390"/>
      <c r="H48" s="393"/>
      <c r="I48" s="102"/>
      <c r="J48" s="142"/>
      <c r="K48" s="102" t="s">
        <v>322</v>
      </c>
      <c r="L48" s="137" t="s">
        <v>322</v>
      </c>
      <c r="M48" s="387"/>
      <c r="N48" s="422"/>
      <c r="O48" s="446"/>
      <c r="Q48" s="456"/>
      <c r="R48" s="456"/>
      <c r="S48" s="456"/>
      <c r="T48" s="456"/>
      <c r="U48" s="456"/>
      <c r="V48" s="456"/>
    </row>
    <row r="49" spans="1:257">
      <c r="A49" s="406"/>
      <c r="B49" s="388"/>
      <c r="C49" s="388"/>
      <c r="D49" s="119"/>
      <c r="E49" s="388"/>
      <c r="F49" s="388"/>
      <c r="G49" s="391"/>
      <c r="H49" s="394"/>
      <c r="I49" s="103"/>
      <c r="J49" s="143"/>
      <c r="K49" s="103" t="s">
        <v>322</v>
      </c>
      <c r="L49" s="139" t="s">
        <v>322</v>
      </c>
      <c r="M49" s="388"/>
      <c r="N49" s="423"/>
      <c r="O49" s="446"/>
      <c r="Q49" s="456"/>
      <c r="R49" s="456"/>
      <c r="S49" s="456"/>
      <c r="T49" s="456"/>
      <c r="U49" s="456"/>
      <c r="V49" s="456"/>
    </row>
    <row r="50" spans="1:257" s="89" customFormat="1" ht="30">
      <c r="A50" s="404">
        <v>5</v>
      </c>
      <c r="B50" s="386" t="s">
        <v>324</v>
      </c>
      <c r="C50" s="395" t="s">
        <v>325</v>
      </c>
      <c r="D50" s="179" t="s">
        <v>326</v>
      </c>
      <c r="E50" s="398">
        <v>4</v>
      </c>
      <c r="F50" s="398">
        <v>0</v>
      </c>
      <c r="G50" s="389">
        <f t="shared" ref="G50" si="3">F50/E50</f>
        <v>0</v>
      </c>
      <c r="H50" s="392"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1" t="s">
        <v>293</v>
      </c>
      <c r="J50" s="120" t="s">
        <v>294</v>
      </c>
      <c r="K50" s="101" t="str">
        <f>IFERROR(CONCATENATE(INDEX('8- Políticas de Administración '!$B$16:$F$53,MATCH('5- Identificación de Riesgos'!J50,'8- Políticas de Administración '!$C$16:$C$54,0),1)," - ",L50),"")</f>
        <v>Moderado - 3</v>
      </c>
      <c r="L50" s="138">
        <f>IFERROR(VLOOKUP(INDEX('8- Políticas de Administración '!$B$16:$F$63,MATCH('5- Identificación de Riesgos'!J50,'8- Políticas de Administración '!$C$16:$C$64,0),1),'8- Políticas de Administración '!$B$16:$F$64,5,FALSE),"")</f>
        <v>3</v>
      </c>
      <c r="M50" s="386" t="str">
        <f>IFERROR(CONCATENATE(INDEX('8- Políticas de Administración '!$B$16:$F$53,MATCH(ROUND(AVERAGE(L50:L59),0),'8- Políticas de Administración '!$F$16:$F$53,0),1)," - ",ROUND(AVERAGE(L50:L59),0)),"")</f>
        <v>Mayor - 4</v>
      </c>
      <c r="N50" s="421" t="str">
        <f>IFERROR(CONCATENATE(VLOOKUP((LEFT(H50,LEN(H50)-4)&amp;LEFT(M50,LEN(M50)-4)),'9- Matriz de Calor '!$D$18:$E$42,2,0)," - ",RIGHT(H50,1)*RIGHT(M50,1)),"")</f>
        <v>Alto  - 4</v>
      </c>
      <c r="O50" s="447">
        <f>RIGHT(H50,1)*RIGHT(M50,1)</f>
        <v>4</v>
      </c>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row>
    <row r="51" spans="1:257" s="89" customFormat="1" ht="45">
      <c r="A51" s="405"/>
      <c r="B51" s="387"/>
      <c r="C51" s="396"/>
      <c r="D51" s="183" t="s">
        <v>327</v>
      </c>
      <c r="E51" s="399"/>
      <c r="F51" s="399"/>
      <c r="G51" s="390"/>
      <c r="H51" s="393"/>
      <c r="I51" s="102" t="s">
        <v>296</v>
      </c>
      <c r="J51" s="142" t="s">
        <v>297</v>
      </c>
      <c r="K51" s="102" t="str">
        <f>IFERROR(CONCATENATE(INDEX('8- Políticas de Administración '!$B$16:$F$53,MATCH('5- Identificación de Riesgos'!J51,'8- Políticas de Administración '!$C$16:$C$54,0),1)," - ",L51),"")</f>
        <v>Mayor - 4</v>
      </c>
      <c r="L51" s="137">
        <f>IFERROR(VLOOKUP(INDEX('8- Políticas de Administración '!$B$16:$F$63,MATCH('5- Identificación de Riesgos'!J51,'8- Políticas de Administración '!$C$16:$C$64,0),1),'8- Políticas de Administración '!$B$16:$F$64,5,FALSE),"")</f>
        <v>4</v>
      </c>
      <c r="M51" s="387"/>
      <c r="N51" s="422"/>
      <c r="O51" s="447"/>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row>
    <row r="52" spans="1:257" s="89" customFormat="1" ht="30">
      <c r="A52" s="405"/>
      <c r="B52" s="387"/>
      <c r="C52" s="396"/>
      <c r="D52" s="180" t="s">
        <v>328</v>
      </c>
      <c r="E52" s="399"/>
      <c r="F52" s="399"/>
      <c r="G52" s="390"/>
      <c r="H52" s="393"/>
      <c r="I52" s="102"/>
      <c r="J52" s="142"/>
      <c r="K52" s="102" t="str">
        <f>IFERROR(CONCATENATE(INDEX('8- Políticas de Administración '!$B$16:$F$53,MATCH('5- Identificación de Riesgos'!J52,'8- Políticas de Administración '!$C$16:$C$54,0),1)," - ",L52),"")</f>
        <v/>
      </c>
      <c r="L52" s="137" t="str">
        <f>IFERROR(VLOOKUP(INDEX('8- Políticas de Administración '!$B$16:$F$63,MATCH('5- Identificación de Riesgos'!J52,'8- Políticas de Administración '!$C$16:$C$64,0),1),'8- Políticas de Administración '!$B$16:$F$64,5,FALSE),"")</f>
        <v/>
      </c>
      <c r="M52" s="387"/>
      <c r="N52" s="422"/>
      <c r="O52" s="447"/>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row>
    <row r="53" spans="1:257" s="89" customFormat="1">
      <c r="A53" s="405"/>
      <c r="B53" s="387"/>
      <c r="C53" s="396"/>
      <c r="D53" s="180"/>
      <c r="E53" s="399"/>
      <c r="F53" s="399"/>
      <c r="G53" s="390"/>
      <c r="H53" s="393"/>
      <c r="I53" s="102"/>
      <c r="J53" s="142"/>
      <c r="K53" s="102" t="str">
        <f>IFERROR(CONCATENATE(INDEX('8- Políticas de Administración '!$B$16:$F$53,MATCH('5- Identificación de Riesgos'!J53,'8- Políticas de Administración '!$C$16:$C$54,0),1)," - ",L53),"")</f>
        <v/>
      </c>
      <c r="L53" s="137" t="str">
        <f>IFERROR(VLOOKUP(INDEX('8- Políticas de Administración '!$B$16:$F$63,MATCH('5- Identificación de Riesgos'!J53,'8- Políticas de Administración '!$C$16:$C$64,0),1),'8- Políticas de Administración '!$B$16:$F$64,5,FALSE),"")</f>
        <v/>
      </c>
      <c r="M53" s="387"/>
      <c r="N53" s="422"/>
      <c r="O53" s="447"/>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row>
    <row r="54" spans="1:257" s="89" customFormat="1">
      <c r="A54" s="405"/>
      <c r="B54" s="387"/>
      <c r="C54" s="396"/>
      <c r="D54" s="180"/>
      <c r="E54" s="399"/>
      <c r="F54" s="399"/>
      <c r="G54" s="390"/>
      <c r="H54" s="393"/>
      <c r="I54" s="102"/>
      <c r="J54" s="142"/>
      <c r="K54" s="102" t="str">
        <f>IFERROR(CONCATENATE(INDEX('8- Políticas de Administración '!$B$16:$F$53,MATCH('5- Identificación de Riesgos'!J54,'8- Políticas de Administración '!$C$16:$C$54,0),1)," - ",L54),"")</f>
        <v/>
      </c>
      <c r="L54" s="137" t="str">
        <f>IFERROR(VLOOKUP(INDEX('8- Políticas de Administración '!$B$16:$F$63,MATCH('5- Identificación de Riesgos'!J54,'8- Políticas de Administración '!$C$16:$C$64,0),1),'8- Políticas de Administración '!$B$16:$F$64,5,FALSE),"")</f>
        <v/>
      </c>
      <c r="M54" s="387"/>
      <c r="N54" s="422"/>
      <c r="O54" s="447"/>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row>
    <row r="55" spans="1:257" s="89" customFormat="1">
      <c r="A55" s="405"/>
      <c r="B55" s="387"/>
      <c r="C55" s="396"/>
      <c r="D55" s="180"/>
      <c r="E55" s="399"/>
      <c r="F55" s="399"/>
      <c r="G55" s="390"/>
      <c r="H55" s="393"/>
      <c r="I55" s="102"/>
      <c r="J55" s="142"/>
      <c r="K55" s="102" t="str">
        <f>IFERROR(CONCATENATE(INDEX('8- Políticas de Administración '!$B$16:$F$53,MATCH('5- Identificación de Riesgos'!J55,'8- Políticas de Administración '!$C$16:$C$54,0),1)," - ",L55),"")</f>
        <v/>
      </c>
      <c r="L55" s="137" t="str">
        <f>IFERROR(VLOOKUP(INDEX('8- Políticas de Administración '!$B$16:$F$63,MATCH('5- Identificación de Riesgos'!J55,'8- Políticas de Administración '!$C$16:$C$64,0),1),'8- Políticas de Administración '!$B$16:$F$64,5,FALSE),"")</f>
        <v/>
      </c>
      <c r="M55" s="387"/>
      <c r="N55" s="422"/>
      <c r="O55" s="447"/>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row>
    <row r="56" spans="1:257" s="89" customFormat="1">
      <c r="A56" s="405"/>
      <c r="B56" s="387"/>
      <c r="C56" s="396"/>
      <c r="D56" s="180"/>
      <c r="E56" s="399"/>
      <c r="F56" s="399"/>
      <c r="G56" s="390"/>
      <c r="H56" s="393"/>
      <c r="I56" s="102"/>
      <c r="J56" s="142"/>
      <c r="K56" s="102" t="str">
        <f>IFERROR(CONCATENATE(INDEX('8- Políticas de Administración '!$B$16:$F$53,MATCH('5- Identificación de Riesgos'!J56,'8- Políticas de Administración '!$C$16:$C$54,0),1)," - ",L56),"")</f>
        <v/>
      </c>
      <c r="L56" s="137" t="str">
        <f>IFERROR(VLOOKUP(INDEX('8- Políticas de Administración '!$B$16:$F$63,MATCH('5- Identificación de Riesgos'!J56,'8- Políticas de Administración '!$C$16:$C$64,0),1),'8- Políticas de Administración '!$B$16:$F$64,5,FALSE),"")</f>
        <v/>
      </c>
      <c r="M56" s="387"/>
      <c r="N56" s="422"/>
      <c r="O56" s="447"/>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row>
    <row r="57" spans="1:257" s="89" customFormat="1">
      <c r="A57" s="405"/>
      <c r="B57" s="387"/>
      <c r="C57" s="396"/>
      <c r="D57" s="180"/>
      <c r="E57" s="399"/>
      <c r="F57" s="399"/>
      <c r="G57" s="390"/>
      <c r="H57" s="393"/>
      <c r="I57" s="102"/>
      <c r="J57" s="142"/>
      <c r="K57" s="102" t="str">
        <f>IFERROR(CONCATENATE(INDEX('8- Políticas de Administración '!$B$16:$F$53,MATCH('5- Identificación de Riesgos'!J57,'8- Políticas de Administración '!$C$16:$C$54,0),1)," - ",L57),"")</f>
        <v/>
      </c>
      <c r="L57" s="137" t="str">
        <f>IFERROR(VLOOKUP(INDEX('8- Políticas de Administración '!$B$16:$F$63,MATCH('5- Identificación de Riesgos'!J57,'8- Políticas de Administración '!$C$16:$C$64,0),1),'8- Políticas de Administración '!$B$16:$F$64,5,FALSE),"")</f>
        <v/>
      </c>
      <c r="M57" s="387"/>
      <c r="N57" s="422"/>
      <c r="O57" s="447"/>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row>
    <row r="58" spans="1:257" s="89" customFormat="1">
      <c r="A58" s="405"/>
      <c r="B58" s="387"/>
      <c r="C58" s="396"/>
      <c r="D58" s="180"/>
      <c r="E58" s="399"/>
      <c r="F58" s="399"/>
      <c r="G58" s="390"/>
      <c r="H58" s="393"/>
      <c r="I58" s="102"/>
      <c r="J58" s="142"/>
      <c r="K58" s="102" t="str">
        <f>IFERROR(CONCATENATE(INDEX('8- Políticas de Administración '!$B$16:$F$53,MATCH('5- Identificación de Riesgos'!J58,'8- Políticas de Administración '!$C$16:$C$54,0),1)," - ",L58),"")</f>
        <v/>
      </c>
      <c r="L58" s="137" t="str">
        <f>IFERROR(VLOOKUP(INDEX('8- Políticas de Administración '!$B$16:$F$63,MATCH('5- Identificación de Riesgos'!J58,'8- Políticas de Administración '!$C$16:$C$64,0),1),'8- Políticas de Administración '!$B$16:$F$64,5,FALSE),"")</f>
        <v/>
      </c>
      <c r="M58" s="387"/>
      <c r="N58" s="422"/>
      <c r="O58" s="447"/>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row>
    <row r="59" spans="1:257" s="89" customFormat="1" ht="15.75" thickBot="1">
      <c r="A59" s="406"/>
      <c r="B59" s="388"/>
      <c r="C59" s="397"/>
      <c r="D59" s="181"/>
      <c r="E59" s="400"/>
      <c r="F59" s="400"/>
      <c r="G59" s="391"/>
      <c r="H59" s="394"/>
      <c r="I59" s="103"/>
      <c r="J59" s="143"/>
      <c r="K59" s="103" t="str">
        <f>IFERROR(CONCATENATE(INDEX('8- Políticas de Administración '!$B$16:$F$53,MATCH('5- Identificación de Riesgos'!J59,'8- Políticas de Administración '!$C$16:$C$54,0),1)," - ",L59),"")</f>
        <v/>
      </c>
      <c r="L59" s="139" t="str">
        <f>IFERROR(VLOOKUP(INDEX('8- Políticas de Administración '!$B$16:$F$63,MATCH('5- Identificación de Riesgos'!J59,'8- Políticas de Administración '!$C$16:$C$64,0),1),'8- Políticas de Administración '!$B$16:$F$64,5,FALSE),"")</f>
        <v/>
      </c>
      <c r="M59" s="388"/>
      <c r="N59" s="423"/>
      <c r="O59" s="447"/>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row>
    <row r="60" spans="1:257" ht="30">
      <c r="A60" s="404">
        <v>6</v>
      </c>
      <c r="B60" s="395" t="s">
        <v>329</v>
      </c>
      <c r="C60" s="395" t="s">
        <v>330</v>
      </c>
      <c r="D60" s="179" t="s">
        <v>331</v>
      </c>
      <c r="E60" s="386">
        <v>613</v>
      </c>
      <c r="F60" s="386">
        <v>0</v>
      </c>
      <c r="G60" s="389">
        <f t="shared" ref="G60" si="4">F60/E60</f>
        <v>0</v>
      </c>
      <c r="H60" s="392"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1" t="s">
        <v>293</v>
      </c>
      <c r="J60" s="120" t="s">
        <v>294</v>
      </c>
      <c r="K60" s="101" t="str">
        <f>IFERROR(CONCATENATE(INDEX('8- Políticas de Administración '!$B$16:$F$53,MATCH('5- Identificación de Riesgos'!J60,'8- Políticas de Administración '!$C$16:$C$54,0),1)," - ",L60),"")</f>
        <v>Moderado - 3</v>
      </c>
      <c r="L60" s="138">
        <f>IFERROR(VLOOKUP(INDEX('8- Políticas de Administración '!$B$16:$F$63,MATCH('5- Identificación de Riesgos'!J60,'8- Políticas de Administración '!$C$16:$C$64,0),1),'8- Políticas de Administración '!$B$16:$F$64,5,FALSE),"")</f>
        <v>3</v>
      </c>
      <c r="M60" s="386" t="str">
        <f>IFERROR(CONCATENATE(INDEX('8- Políticas de Administración '!$B$16:$F$53,MATCH(ROUND(AVERAGE(L60:L69),0),'8- Políticas de Administración '!$F$16:$F$53,0),1)," - ",ROUND(AVERAGE(L60:L69),0)),"")</f>
        <v>Mayor - 4</v>
      </c>
      <c r="N60" s="421" t="str">
        <f>IFERROR(CONCATENATE(VLOOKUP((LEFT(H60,LEN(H60)-4)&amp;LEFT(M60,LEN(M60)-4)),'9- Matriz de Calor '!$D$18:$E$42,2,0)," - ",RIGHT(H60,1)*RIGHT(M60,1)),"")</f>
        <v>Alto  - 4</v>
      </c>
      <c r="O60" s="445">
        <f>RIGHT(H60,1)*RIGHT(M60,1)</f>
        <v>4</v>
      </c>
      <c r="Q60" s="457"/>
      <c r="R60" s="457"/>
      <c r="S60" s="457"/>
      <c r="T60" s="457"/>
      <c r="U60" s="457"/>
      <c r="V60" s="457"/>
    </row>
    <row r="61" spans="1:257" ht="39" customHeight="1">
      <c r="A61" s="405"/>
      <c r="B61" s="396"/>
      <c r="C61" s="396"/>
      <c r="D61" s="183" t="s">
        <v>327</v>
      </c>
      <c r="E61" s="387"/>
      <c r="F61" s="387"/>
      <c r="G61" s="390"/>
      <c r="H61" s="393"/>
      <c r="I61" s="102" t="s">
        <v>296</v>
      </c>
      <c r="J61" s="142" t="s">
        <v>297</v>
      </c>
      <c r="K61" s="102" t="str">
        <f>IFERROR(CONCATENATE(INDEX('8- Políticas de Administración '!$B$16:$F$53,MATCH('5- Identificación de Riesgos'!J61,'8- Políticas de Administración '!$C$16:$C$54,0),1)," - ",L61),"")</f>
        <v>Mayor - 4</v>
      </c>
      <c r="L61" s="137">
        <f>IFERROR(VLOOKUP(INDEX('8- Políticas de Administración '!$B$16:$F$63,MATCH('5- Identificación de Riesgos'!J61,'8- Políticas de Administración '!$C$16:$C$64,0),1),'8- Políticas de Administración '!$B$16:$F$64,5,FALSE),"")</f>
        <v>4</v>
      </c>
      <c r="M61" s="387"/>
      <c r="N61" s="422"/>
      <c r="O61" s="446"/>
      <c r="Q61" s="457"/>
      <c r="R61" s="457"/>
      <c r="S61" s="457"/>
      <c r="T61" s="457"/>
      <c r="U61" s="457"/>
      <c r="V61" s="457"/>
    </row>
    <row r="62" spans="1:257" ht="42.75" customHeight="1">
      <c r="A62" s="405"/>
      <c r="B62" s="396"/>
      <c r="C62" s="396"/>
      <c r="D62" s="180" t="s">
        <v>332</v>
      </c>
      <c r="E62" s="387"/>
      <c r="F62" s="387"/>
      <c r="G62" s="390"/>
      <c r="H62" s="393"/>
      <c r="I62" s="102"/>
      <c r="J62" s="142"/>
      <c r="K62" s="102" t="str">
        <f>IFERROR(CONCATENATE(INDEX('8- Políticas de Administración '!$B$16:$F$53,MATCH('5- Identificación de Riesgos'!J62,'8- Políticas de Administración '!$C$16:$C$54,0),1)," - ",L62),"")</f>
        <v/>
      </c>
      <c r="L62" s="137" t="str">
        <f>IFERROR(VLOOKUP(INDEX('8- Políticas de Administración '!$B$16:$F$63,MATCH('5- Identificación de Riesgos'!J62,'8- Políticas de Administración '!$C$16:$C$64,0),1),'8- Políticas de Administración '!$B$16:$F$64,5,FALSE),"")</f>
        <v/>
      </c>
      <c r="M62" s="387"/>
      <c r="N62" s="422"/>
      <c r="O62" s="446"/>
      <c r="Q62" s="457"/>
      <c r="R62" s="457"/>
      <c r="S62" s="457"/>
      <c r="T62" s="457"/>
      <c r="U62" s="457"/>
      <c r="V62" s="457"/>
    </row>
    <row r="63" spans="1:257" ht="51" customHeight="1">
      <c r="A63" s="405"/>
      <c r="B63" s="396"/>
      <c r="C63" s="396"/>
      <c r="D63" s="180"/>
      <c r="E63" s="387"/>
      <c r="F63" s="387"/>
      <c r="G63" s="390"/>
      <c r="H63" s="393"/>
      <c r="I63" s="102"/>
      <c r="J63" s="142"/>
      <c r="K63" s="102" t="str">
        <f>IFERROR(CONCATENATE(INDEX('8- Políticas de Administración '!$B$16:$F$53,MATCH('5- Identificación de Riesgos'!J63,'8- Políticas de Administración '!$C$16:$C$54,0),1)," - ",L63),"")</f>
        <v/>
      </c>
      <c r="L63" s="137" t="str">
        <f>IFERROR(VLOOKUP(INDEX('8- Políticas de Administración '!$B$16:$F$63,MATCH('5- Identificación de Riesgos'!J63,'8- Políticas de Administración '!$C$16:$C$64,0),1),'8- Políticas de Administración '!$B$16:$F$64,5,FALSE),"")</f>
        <v/>
      </c>
      <c r="M63" s="387"/>
      <c r="N63" s="422"/>
      <c r="O63" s="446"/>
      <c r="Q63" s="457"/>
      <c r="R63" s="457"/>
      <c r="S63" s="457"/>
      <c r="T63" s="457"/>
      <c r="U63" s="457"/>
      <c r="V63" s="457"/>
    </row>
    <row r="64" spans="1:257" ht="27" customHeight="1">
      <c r="A64" s="405"/>
      <c r="B64" s="396"/>
      <c r="C64" s="396"/>
      <c r="D64" s="180"/>
      <c r="E64" s="387"/>
      <c r="F64" s="387"/>
      <c r="G64" s="390"/>
      <c r="H64" s="393"/>
      <c r="I64" s="102"/>
      <c r="J64" s="142"/>
      <c r="K64" s="102" t="str">
        <f>IFERROR(CONCATENATE(INDEX('8- Políticas de Administración '!$B$16:$F$53,MATCH('5- Identificación de Riesgos'!J64,'8- Políticas de Administración '!$C$16:$C$54,0),1)," - ",L64),"")</f>
        <v/>
      </c>
      <c r="L64" s="137" t="str">
        <f>IFERROR(VLOOKUP(INDEX('8- Políticas de Administración '!$B$16:$F$63,MATCH('5- Identificación de Riesgos'!J64,'8- Políticas de Administración '!$C$16:$C$64,0),1),'8- Políticas de Administración '!$B$16:$F$64,5,FALSE),"")</f>
        <v/>
      </c>
      <c r="M64" s="387"/>
      <c r="N64" s="422"/>
      <c r="O64" s="446"/>
      <c r="Q64" s="457"/>
      <c r="R64" s="457"/>
      <c r="S64" s="457"/>
      <c r="T64" s="457"/>
      <c r="U64" s="457"/>
      <c r="V64" s="457"/>
    </row>
    <row r="65" spans="1:22">
      <c r="A65" s="405"/>
      <c r="B65" s="396"/>
      <c r="C65" s="396"/>
      <c r="D65" s="180"/>
      <c r="E65" s="387"/>
      <c r="F65" s="387"/>
      <c r="G65" s="390"/>
      <c r="H65" s="393"/>
      <c r="I65" s="102"/>
      <c r="J65" s="142"/>
      <c r="K65" s="102" t="str">
        <f>IFERROR(CONCATENATE(INDEX('8- Políticas de Administración '!$B$16:$F$53,MATCH('5- Identificación de Riesgos'!J65,'8- Políticas de Administración '!$C$16:$C$54,0),1)," - ",L65),"")</f>
        <v/>
      </c>
      <c r="L65" s="137" t="str">
        <f>IFERROR(VLOOKUP(INDEX('8- Políticas de Administración '!$B$16:$F$63,MATCH('5- Identificación de Riesgos'!J65,'8- Políticas de Administración '!$C$16:$C$64,0),1),'8- Políticas de Administración '!$B$16:$F$64,5,FALSE),"")</f>
        <v/>
      </c>
      <c r="M65" s="387"/>
      <c r="N65" s="422"/>
      <c r="O65" s="446"/>
      <c r="Q65" s="457"/>
      <c r="R65" s="457"/>
      <c r="S65" s="457"/>
      <c r="T65" s="457"/>
      <c r="U65" s="457"/>
      <c r="V65" s="457"/>
    </row>
    <row r="66" spans="1:22">
      <c r="A66" s="405"/>
      <c r="B66" s="396"/>
      <c r="C66" s="396"/>
      <c r="D66" s="180"/>
      <c r="E66" s="387"/>
      <c r="F66" s="387"/>
      <c r="G66" s="390"/>
      <c r="H66" s="393"/>
      <c r="I66" s="102"/>
      <c r="J66" s="142"/>
      <c r="K66" s="102" t="str">
        <f>IFERROR(CONCATENATE(INDEX('8- Políticas de Administración '!$B$16:$F$53,MATCH('5- Identificación de Riesgos'!J66,'8- Políticas de Administración '!$C$16:$C$54,0),1)," - ",L66),"")</f>
        <v/>
      </c>
      <c r="L66" s="137" t="str">
        <f>IFERROR(VLOOKUP(INDEX('8- Políticas de Administración '!$B$16:$F$63,MATCH('5- Identificación de Riesgos'!J66,'8- Políticas de Administración '!$C$16:$C$64,0),1),'8- Políticas de Administración '!$B$16:$F$64,5,FALSE),"")</f>
        <v/>
      </c>
      <c r="M66" s="387"/>
      <c r="N66" s="422"/>
      <c r="O66" s="446"/>
      <c r="Q66" s="457"/>
      <c r="R66" s="457"/>
      <c r="S66" s="457"/>
      <c r="T66" s="457"/>
      <c r="U66" s="457"/>
      <c r="V66" s="457"/>
    </row>
    <row r="67" spans="1:22">
      <c r="A67" s="405"/>
      <c r="B67" s="396"/>
      <c r="C67" s="396"/>
      <c r="D67" s="180"/>
      <c r="E67" s="387"/>
      <c r="F67" s="387"/>
      <c r="G67" s="390"/>
      <c r="H67" s="393"/>
      <c r="I67" s="102"/>
      <c r="J67" s="142"/>
      <c r="K67" s="102" t="str">
        <f>IFERROR(CONCATENATE(INDEX('8- Políticas de Administración '!$B$16:$F$53,MATCH('5- Identificación de Riesgos'!J67,'8- Políticas de Administración '!$C$16:$C$54,0),1)," - ",L67),"")</f>
        <v/>
      </c>
      <c r="L67" s="137" t="str">
        <f>IFERROR(VLOOKUP(INDEX('8- Políticas de Administración '!$B$16:$F$63,MATCH('5- Identificación de Riesgos'!J67,'8- Políticas de Administración '!$C$16:$C$64,0),1),'8- Políticas de Administración '!$B$16:$F$64,5,FALSE),"")</f>
        <v/>
      </c>
      <c r="M67" s="387"/>
      <c r="N67" s="422"/>
      <c r="O67" s="446"/>
      <c r="Q67" s="457"/>
      <c r="R67" s="457"/>
      <c r="S67" s="457"/>
      <c r="T67" s="457"/>
      <c r="U67" s="457"/>
      <c r="V67" s="457"/>
    </row>
    <row r="68" spans="1:22">
      <c r="A68" s="405"/>
      <c r="B68" s="396"/>
      <c r="C68" s="396"/>
      <c r="D68" s="180"/>
      <c r="E68" s="387"/>
      <c r="F68" s="387"/>
      <c r="G68" s="390"/>
      <c r="H68" s="393"/>
      <c r="I68" s="102"/>
      <c r="J68" s="142"/>
      <c r="K68" s="102" t="str">
        <f>IFERROR(CONCATENATE(INDEX('8- Políticas de Administración '!$B$16:$F$53,MATCH('5- Identificación de Riesgos'!J68,'8- Políticas de Administración '!$C$16:$C$54,0),1)," - ",L68),"")</f>
        <v/>
      </c>
      <c r="L68" s="137" t="str">
        <f>IFERROR(VLOOKUP(INDEX('8- Políticas de Administración '!$B$16:$F$63,MATCH('5- Identificación de Riesgos'!J68,'8- Políticas de Administración '!$C$16:$C$64,0),1),'8- Políticas de Administración '!$B$16:$F$64,5,FALSE),"")</f>
        <v/>
      </c>
      <c r="M68" s="387"/>
      <c r="N68" s="422"/>
      <c r="O68" s="446"/>
      <c r="Q68" s="457"/>
      <c r="R68" s="457"/>
      <c r="S68" s="457"/>
      <c r="T68" s="457"/>
      <c r="U68" s="457"/>
      <c r="V68" s="457"/>
    </row>
    <row r="69" spans="1:22" ht="15.75" thickBot="1">
      <c r="A69" s="406"/>
      <c r="B69" s="397"/>
      <c r="C69" s="397"/>
      <c r="D69" s="181"/>
      <c r="E69" s="388"/>
      <c r="F69" s="388"/>
      <c r="G69" s="391"/>
      <c r="H69" s="394"/>
      <c r="I69" s="103"/>
      <c r="J69" s="143"/>
      <c r="K69" s="103" t="str">
        <f>IFERROR(CONCATENATE(INDEX('8- Políticas de Administración '!$B$16:$F$53,MATCH('5- Identificación de Riesgos'!J69,'8- Políticas de Administración '!$C$16:$C$54,0),1)," - ",L69),"")</f>
        <v/>
      </c>
      <c r="L69" s="139" t="str">
        <f>IFERROR(VLOOKUP(INDEX('8- Políticas de Administración '!$B$16:$F$63,MATCH('5- Identificación de Riesgos'!J69,'8- Políticas de Administración '!$C$16:$C$64,0),1),'8- Políticas de Administración '!$B$16:$F$64,5,FALSE),"")</f>
        <v/>
      </c>
      <c r="M69" s="388"/>
      <c r="N69" s="423"/>
      <c r="O69" s="446"/>
      <c r="Q69" s="457"/>
      <c r="R69" s="457"/>
      <c r="S69" s="457"/>
      <c r="T69" s="457"/>
      <c r="U69" s="457"/>
      <c r="V69" s="457"/>
    </row>
  </sheetData>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20:A29"/>
    <mergeCell ref="A60:A69"/>
    <mergeCell ref="B60:B69"/>
    <mergeCell ref="C60:C69"/>
    <mergeCell ref="E60:E69"/>
    <mergeCell ref="B40:B49"/>
    <mergeCell ref="F60:F69"/>
    <mergeCell ref="G60:G69"/>
    <mergeCell ref="H60:H69"/>
    <mergeCell ref="B50:B59"/>
    <mergeCell ref="C50:C59"/>
    <mergeCell ref="E50:E59"/>
    <mergeCell ref="G50:G59"/>
    <mergeCell ref="H50:H59"/>
  </mergeCells>
  <conditionalFormatting sqref="D10:D11 D14">
    <cfRule type="containsText" dxfId="983" priority="427" operator="containsText" text="3- Moderado">
      <formula>NOT(ISERROR(SEARCH("3- Moderado",D10)))</formula>
    </cfRule>
    <cfRule type="containsText" dxfId="982" priority="428" operator="containsText" text="6- Moderado">
      <formula>NOT(ISERROR(SEARCH("6- Moderado",D10)))</formula>
    </cfRule>
    <cfRule type="containsText" dxfId="981" priority="429" operator="containsText" text="4- Moderado">
      <formula>NOT(ISERROR(SEARCH("4- Moderado",D10)))</formula>
    </cfRule>
    <cfRule type="containsText" dxfId="980" priority="430" operator="containsText" text="3- Bajo">
      <formula>NOT(ISERROR(SEARCH("3- Bajo",D10)))</formula>
    </cfRule>
    <cfRule type="containsText" dxfId="979" priority="431" operator="containsText" text="4- Bajo">
      <formula>NOT(ISERROR(SEARCH("4- Bajo",D10)))</formula>
    </cfRule>
    <cfRule type="containsText" dxfId="978" priority="432" operator="containsText" text="1- Bajo">
      <formula>NOT(ISERROR(SEARCH("1- Bajo",D10)))</formula>
    </cfRule>
  </conditionalFormatting>
  <conditionalFormatting sqref="D33">
    <cfRule type="containsText" dxfId="977" priority="403" operator="containsText" text="3- Moderado">
      <formula>NOT(ISERROR(SEARCH("3- Moderado",D33)))</formula>
    </cfRule>
    <cfRule type="containsText" dxfId="976" priority="404" operator="containsText" text="6- Moderado">
      <formula>NOT(ISERROR(SEARCH("6- Moderado",D33)))</formula>
    </cfRule>
    <cfRule type="containsText" dxfId="975" priority="405" operator="containsText" text="4- Moderado">
      <formula>NOT(ISERROR(SEARCH("4- Moderado",D33)))</formula>
    </cfRule>
    <cfRule type="containsText" dxfId="974" priority="406" operator="containsText" text="3- Bajo">
      <formula>NOT(ISERROR(SEARCH("3- Bajo",D33)))</formula>
    </cfRule>
    <cfRule type="containsText" dxfId="973" priority="407" operator="containsText" text="4- Bajo">
      <formula>NOT(ISERROR(SEARCH("4- Bajo",D33)))</formula>
    </cfRule>
    <cfRule type="containsText" dxfId="972" priority="408" operator="containsText" text="1- Bajo">
      <formula>NOT(ISERROR(SEARCH("1- Bajo",D33)))</formula>
    </cfRule>
  </conditionalFormatting>
  <conditionalFormatting sqref="D32">
    <cfRule type="containsText" dxfId="971" priority="349" operator="containsText" text="3- Moderado">
      <formula>NOT(ISERROR(SEARCH("3- Moderado",D32)))</formula>
    </cfRule>
    <cfRule type="containsText" dxfId="970" priority="350" operator="containsText" text="6- Moderado">
      <formula>NOT(ISERROR(SEARCH("6- Moderado",D32)))</formula>
    </cfRule>
    <cfRule type="containsText" dxfId="969" priority="351" operator="containsText" text="4- Moderado">
      <formula>NOT(ISERROR(SEARCH("4- Moderado",D32)))</formula>
    </cfRule>
    <cfRule type="containsText" dxfId="968" priority="352" operator="containsText" text="3- Bajo">
      <formula>NOT(ISERROR(SEARCH("3- Bajo",D32)))</formula>
    </cfRule>
    <cfRule type="containsText" dxfId="967" priority="353" operator="containsText" text="4- Bajo">
      <formula>NOT(ISERROR(SEARCH("4- Bajo",D32)))</formula>
    </cfRule>
    <cfRule type="containsText" dxfId="966" priority="354" operator="containsText" text="1- Bajo">
      <formula>NOT(ISERROR(SEARCH("1- Bajo",D32)))</formula>
    </cfRule>
  </conditionalFormatting>
  <conditionalFormatting sqref="H10 H20">
    <cfRule type="containsText" dxfId="965" priority="1098" operator="containsText" text="Muy Baja">
      <formula>NOT(ISERROR(SEARCH("Muy Baja",H10)))</formula>
    </cfRule>
    <cfRule type="containsText" dxfId="964" priority="1099" operator="containsText" text="Baja">
      <formula>NOT(ISERROR(SEARCH("Baja",H10)))</formula>
    </cfRule>
    <cfRule type="containsText" dxfId="963" priority="1100" operator="containsText" text="Muy Alta">
      <formula>NOT(ISERROR(SEARCH("Muy Alta",H10)))</formula>
    </cfRule>
    <cfRule type="containsText" dxfId="962" priority="1102" operator="containsText" text="Alta">
      <formula>NOT(ISERROR(SEARCH("Alta",H10)))</formula>
    </cfRule>
    <cfRule type="containsText" dxfId="961" priority="1103" operator="containsText" text="Media">
      <formula>NOT(ISERROR(SEARCH("Media",H10)))</formula>
    </cfRule>
    <cfRule type="containsText" dxfId="960" priority="1104" operator="containsText" text="Media">
      <formula>NOT(ISERROR(SEARCH("Media",H10)))</formula>
    </cfRule>
    <cfRule type="containsText" dxfId="959" priority="1105" operator="containsText" text="Media">
      <formula>NOT(ISERROR(SEARCH("Media",H10)))</formula>
    </cfRule>
    <cfRule type="containsText" dxfId="958" priority="1106" operator="containsText" text="Muy Baja">
      <formula>NOT(ISERROR(SEARCH("Muy Baja",H10)))</formula>
    </cfRule>
    <cfRule type="containsText" dxfId="957" priority="1107" operator="containsText" text="Baja">
      <formula>NOT(ISERROR(SEARCH("Baja",H10)))</formula>
    </cfRule>
    <cfRule type="containsText" dxfId="956" priority="1108" operator="containsText" text="Muy Baja">
      <formula>NOT(ISERROR(SEARCH("Muy Baja",H10)))</formula>
    </cfRule>
    <cfRule type="containsText" dxfId="955" priority="1109" operator="containsText" text="Muy Baja">
      <formula>NOT(ISERROR(SEARCH("Muy Baja",H10)))</formula>
    </cfRule>
    <cfRule type="containsText" dxfId="954" priority="1110" operator="containsText" text="Muy Baja">
      <formula>NOT(ISERROR(SEARCH("Muy Baja",H10)))</formula>
    </cfRule>
    <cfRule type="containsText" dxfId="953" priority="1111" operator="containsText" text="Muy Baja'Tabla probabilidad'!">
      <formula>NOT(ISERROR(SEARCH("Muy Baja'Tabla probabilidad'!",H10)))</formula>
    </cfRule>
    <cfRule type="containsText" dxfId="952" priority="1112" operator="containsText" text="Muy bajo">
      <formula>NOT(ISERROR(SEARCH("Muy bajo",H10)))</formula>
    </cfRule>
    <cfRule type="containsText" dxfId="951" priority="1113" operator="containsText" text="Alta">
      <formula>NOT(ISERROR(SEARCH("Alta",H10)))</formula>
    </cfRule>
    <cfRule type="containsText" dxfId="950" priority="1114" operator="containsText" text="Media">
      <formula>NOT(ISERROR(SEARCH("Media",H10)))</formula>
    </cfRule>
    <cfRule type="containsText" dxfId="949" priority="1115" operator="containsText" text="Baja">
      <formula>NOT(ISERROR(SEARCH("Baja",H10)))</formula>
    </cfRule>
    <cfRule type="containsText" dxfId="948" priority="1116" operator="containsText" text="Muy baja">
      <formula>NOT(ISERROR(SEARCH("Muy baja",H10)))</formula>
    </cfRule>
    <cfRule type="cellIs" dxfId="947" priority="1119" operator="between">
      <formula>1</formula>
      <formula>2</formula>
    </cfRule>
    <cfRule type="cellIs" dxfId="946" priority="1120" operator="between">
      <formula>0</formula>
      <formula>2</formula>
    </cfRule>
  </conditionalFormatting>
  <conditionalFormatting sqref="H30">
    <cfRule type="containsText" dxfId="945" priority="812" operator="containsText" text="Muy Baja">
      <formula>NOT(ISERROR(SEARCH("Muy Baja",H30)))</formula>
    </cfRule>
    <cfRule type="containsText" dxfId="944" priority="813" operator="containsText" text="Baja">
      <formula>NOT(ISERROR(SEARCH("Baja",H30)))</formula>
    </cfRule>
    <cfRule type="containsText" dxfId="943" priority="814" operator="containsText" text="Muy Alta">
      <formula>NOT(ISERROR(SEARCH("Muy Alta",H30)))</formula>
    </cfRule>
    <cfRule type="containsText" dxfId="942" priority="816" operator="containsText" text="Alta">
      <formula>NOT(ISERROR(SEARCH("Alta",H30)))</formula>
    </cfRule>
    <cfRule type="containsText" dxfId="941" priority="817" operator="containsText" text="Media">
      <formula>NOT(ISERROR(SEARCH("Media",H30)))</formula>
    </cfRule>
    <cfRule type="containsText" dxfId="940" priority="818" operator="containsText" text="Media">
      <formula>NOT(ISERROR(SEARCH("Media",H30)))</formula>
    </cfRule>
    <cfRule type="containsText" dxfId="939" priority="819" operator="containsText" text="Media">
      <formula>NOT(ISERROR(SEARCH("Media",H30)))</formula>
    </cfRule>
    <cfRule type="containsText" dxfId="938" priority="820" operator="containsText" text="Muy Baja">
      <formula>NOT(ISERROR(SEARCH("Muy Baja",H30)))</formula>
    </cfRule>
    <cfRule type="containsText" dxfId="937" priority="821" operator="containsText" text="Baja">
      <formula>NOT(ISERROR(SEARCH("Baja",H30)))</formula>
    </cfRule>
    <cfRule type="containsText" dxfId="936" priority="822" operator="containsText" text="Muy Baja">
      <formula>NOT(ISERROR(SEARCH("Muy Baja",H30)))</formula>
    </cfRule>
    <cfRule type="containsText" dxfId="935" priority="823" operator="containsText" text="Muy Baja">
      <formula>NOT(ISERROR(SEARCH("Muy Baja",H30)))</formula>
    </cfRule>
    <cfRule type="containsText" dxfId="934" priority="824" operator="containsText" text="Muy Baja">
      <formula>NOT(ISERROR(SEARCH("Muy Baja",H30)))</formula>
    </cfRule>
    <cfRule type="containsText" dxfId="933" priority="825" operator="containsText" text="Muy Baja'Tabla probabilidad'!">
      <formula>NOT(ISERROR(SEARCH("Muy Baja'Tabla probabilidad'!",H30)))</formula>
    </cfRule>
    <cfRule type="containsText" dxfId="932" priority="826" operator="containsText" text="Muy bajo">
      <formula>NOT(ISERROR(SEARCH("Muy bajo",H30)))</formula>
    </cfRule>
    <cfRule type="containsText" dxfId="931" priority="827" operator="containsText" text="Alta">
      <formula>NOT(ISERROR(SEARCH("Alta",H30)))</formula>
    </cfRule>
    <cfRule type="containsText" dxfId="930" priority="828" operator="containsText" text="Media">
      <formula>NOT(ISERROR(SEARCH("Media",H30)))</formula>
    </cfRule>
    <cfRule type="containsText" dxfId="929" priority="829" operator="containsText" text="Baja">
      <formula>NOT(ISERROR(SEARCH("Baja",H30)))</formula>
    </cfRule>
    <cfRule type="containsText" dxfId="928" priority="830" operator="containsText" text="Muy baja">
      <formula>NOT(ISERROR(SEARCH("Muy baja",H30)))</formula>
    </cfRule>
    <cfRule type="cellIs" dxfId="927" priority="833" operator="between">
      <formula>1</formula>
      <formula>2</formula>
    </cfRule>
    <cfRule type="cellIs" dxfId="926" priority="834" operator="between">
      <formula>0</formula>
      <formula>2</formula>
    </cfRule>
  </conditionalFormatting>
  <conditionalFormatting sqref="H50">
    <cfRule type="containsText" dxfId="925" priority="557" operator="containsText" text="Muy Baja">
      <formula>NOT(ISERROR(SEARCH("Muy Baja",H50)))</formula>
    </cfRule>
    <cfRule type="containsText" dxfId="924" priority="558" operator="containsText" text="Baja">
      <formula>NOT(ISERROR(SEARCH("Baja",H50)))</formula>
    </cfRule>
    <cfRule type="containsText" dxfId="923" priority="559" operator="containsText" text="Muy Alta">
      <formula>NOT(ISERROR(SEARCH("Muy Alta",H50)))</formula>
    </cfRule>
    <cfRule type="containsText" dxfId="922" priority="561" operator="containsText" text="Alta">
      <formula>NOT(ISERROR(SEARCH("Alta",H50)))</formula>
    </cfRule>
    <cfRule type="containsText" dxfId="921" priority="562" operator="containsText" text="Media">
      <formula>NOT(ISERROR(SEARCH("Media",H50)))</formula>
    </cfRule>
    <cfRule type="containsText" dxfId="920" priority="563" operator="containsText" text="Media">
      <formula>NOT(ISERROR(SEARCH("Media",H50)))</formula>
    </cfRule>
    <cfRule type="containsText" dxfId="919" priority="564" operator="containsText" text="Media">
      <formula>NOT(ISERROR(SEARCH("Media",H50)))</formula>
    </cfRule>
    <cfRule type="containsText" dxfId="918" priority="565" operator="containsText" text="Muy Baja">
      <formula>NOT(ISERROR(SEARCH("Muy Baja",H50)))</formula>
    </cfRule>
    <cfRule type="containsText" dxfId="917" priority="566" operator="containsText" text="Baja">
      <formula>NOT(ISERROR(SEARCH("Baja",H50)))</formula>
    </cfRule>
    <cfRule type="containsText" dxfId="916" priority="567" operator="containsText" text="Muy Baja">
      <formula>NOT(ISERROR(SEARCH("Muy Baja",H50)))</formula>
    </cfRule>
    <cfRule type="containsText" dxfId="915" priority="568" operator="containsText" text="Muy Baja">
      <formula>NOT(ISERROR(SEARCH("Muy Baja",H50)))</formula>
    </cfRule>
    <cfRule type="containsText" dxfId="914" priority="569" operator="containsText" text="Muy Baja">
      <formula>NOT(ISERROR(SEARCH("Muy Baja",H50)))</formula>
    </cfRule>
    <cfRule type="containsText" dxfId="913" priority="570" operator="containsText" text="Muy Baja'Tabla probabilidad'!">
      <formula>NOT(ISERROR(SEARCH("Muy Baja'Tabla probabilidad'!",H50)))</formula>
    </cfRule>
    <cfRule type="containsText" dxfId="912" priority="571" operator="containsText" text="Muy bajo">
      <formula>NOT(ISERROR(SEARCH("Muy bajo",H50)))</formula>
    </cfRule>
    <cfRule type="containsText" dxfId="911" priority="572" operator="containsText" text="Alta">
      <formula>NOT(ISERROR(SEARCH("Alta",H50)))</formula>
    </cfRule>
    <cfRule type="containsText" dxfId="910" priority="573" operator="containsText" text="Media">
      <formula>NOT(ISERROR(SEARCH("Media",H50)))</formula>
    </cfRule>
    <cfRule type="containsText" dxfId="909" priority="574" operator="containsText" text="Baja">
      <formula>NOT(ISERROR(SEARCH("Baja",H50)))</formula>
    </cfRule>
    <cfRule type="containsText" dxfId="908" priority="575" operator="containsText" text="Muy baja">
      <formula>NOT(ISERROR(SEARCH("Muy baja",H50)))</formula>
    </cfRule>
    <cfRule type="cellIs" dxfId="907" priority="578" operator="between">
      <formula>1</formula>
      <formula>2</formula>
    </cfRule>
    <cfRule type="cellIs" dxfId="906" priority="579" operator="between">
      <formula>0</formula>
      <formula>2</formula>
    </cfRule>
  </conditionalFormatting>
  <conditionalFormatting sqref="H60">
    <cfRule type="containsText" dxfId="905" priority="627" operator="containsText" text="Muy Baja">
      <formula>NOT(ISERROR(SEARCH("Muy Baja",H60)))</formula>
    </cfRule>
    <cfRule type="containsText" dxfId="904" priority="628" operator="containsText" text="Baja">
      <formula>NOT(ISERROR(SEARCH("Baja",H60)))</formula>
    </cfRule>
    <cfRule type="containsText" dxfId="903" priority="629" operator="containsText" text="Muy Alta">
      <formula>NOT(ISERROR(SEARCH("Muy Alta",H60)))</formula>
    </cfRule>
    <cfRule type="containsText" dxfId="902" priority="631" operator="containsText" text="Alta">
      <formula>NOT(ISERROR(SEARCH("Alta",H60)))</formula>
    </cfRule>
    <cfRule type="containsText" dxfId="901" priority="632" operator="containsText" text="Media">
      <formula>NOT(ISERROR(SEARCH("Media",H60)))</formula>
    </cfRule>
    <cfRule type="containsText" dxfId="900" priority="633" operator="containsText" text="Media">
      <formula>NOT(ISERROR(SEARCH("Media",H60)))</formula>
    </cfRule>
    <cfRule type="containsText" dxfId="899" priority="634" operator="containsText" text="Media">
      <formula>NOT(ISERROR(SEARCH("Media",H60)))</formula>
    </cfRule>
    <cfRule type="containsText" dxfId="898" priority="635" operator="containsText" text="Muy Baja">
      <formula>NOT(ISERROR(SEARCH("Muy Baja",H60)))</formula>
    </cfRule>
    <cfRule type="containsText" dxfId="897" priority="636" operator="containsText" text="Baja">
      <formula>NOT(ISERROR(SEARCH("Baja",H60)))</formula>
    </cfRule>
    <cfRule type="containsText" dxfId="896" priority="637" operator="containsText" text="Muy Baja">
      <formula>NOT(ISERROR(SEARCH("Muy Baja",H60)))</formula>
    </cfRule>
    <cfRule type="containsText" dxfId="895" priority="638" operator="containsText" text="Muy Baja">
      <formula>NOT(ISERROR(SEARCH("Muy Baja",H60)))</formula>
    </cfRule>
    <cfRule type="containsText" dxfId="894" priority="639" operator="containsText" text="Muy Baja">
      <formula>NOT(ISERROR(SEARCH("Muy Baja",H60)))</formula>
    </cfRule>
    <cfRule type="containsText" dxfId="893" priority="640" operator="containsText" text="Muy Baja'Tabla probabilidad'!">
      <formula>NOT(ISERROR(SEARCH("Muy Baja'Tabla probabilidad'!",H60)))</formula>
    </cfRule>
    <cfRule type="containsText" dxfId="892" priority="641" operator="containsText" text="Muy bajo">
      <formula>NOT(ISERROR(SEARCH("Muy bajo",H60)))</formula>
    </cfRule>
    <cfRule type="containsText" dxfId="891" priority="642" operator="containsText" text="Alta">
      <formula>NOT(ISERROR(SEARCH("Alta",H60)))</formula>
    </cfRule>
    <cfRule type="containsText" dxfId="890" priority="643" operator="containsText" text="Media">
      <formula>NOT(ISERROR(SEARCH("Media",H60)))</formula>
    </cfRule>
    <cfRule type="containsText" dxfId="889" priority="644" operator="containsText" text="Baja">
      <formula>NOT(ISERROR(SEARCH("Baja",H60)))</formula>
    </cfRule>
    <cfRule type="containsText" dxfId="888" priority="645" operator="containsText" text="Muy baja">
      <formula>NOT(ISERROR(SEARCH("Muy baja",H60)))</formula>
    </cfRule>
    <cfRule type="cellIs" dxfId="887" priority="646" operator="between">
      <formula>1</formula>
      <formula>2</formula>
    </cfRule>
    <cfRule type="cellIs" dxfId="886" priority="647" operator="between">
      <formula>0</formula>
      <formula>2</formula>
    </cfRule>
  </conditionalFormatting>
  <conditionalFormatting sqref="M10 M20 K10:K39 K50:K69">
    <cfRule type="containsText" dxfId="885" priority="1092" operator="containsText" text="Catastrófico">
      <formula>NOT(ISERROR(SEARCH("Catastrófico",K10)))</formula>
    </cfRule>
    <cfRule type="containsText" dxfId="884" priority="1093" operator="containsText" text="Mayor">
      <formula>NOT(ISERROR(SEARCH("Mayor",K10)))</formula>
    </cfRule>
    <cfRule type="containsText" dxfId="883" priority="1094" operator="containsText" text="Alta">
      <formula>NOT(ISERROR(SEARCH("Alta",K10)))</formula>
    </cfRule>
    <cfRule type="containsText" dxfId="882" priority="1095" operator="containsText" text="Moderado">
      <formula>NOT(ISERROR(SEARCH("Moderado",K10)))</formula>
    </cfRule>
    <cfRule type="containsText" dxfId="881" priority="1096" operator="containsText" text="Menor">
      <formula>NOT(ISERROR(SEARCH("Menor",K10)))</formula>
    </cfRule>
    <cfRule type="containsText" dxfId="880" priority="1097" operator="containsText" text="Leve">
      <formula>NOT(ISERROR(SEARCH("Leve",K10)))</formula>
    </cfRule>
  </conditionalFormatting>
  <conditionalFormatting sqref="M30">
    <cfRule type="containsText" dxfId="879" priority="806" operator="containsText" text="Catastrófico">
      <formula>NOT(ISERROR(SEARCH("Catastrófico",M30)))</formula>
    </cfRule>
    <cfRule type="containsText" dxfId="878" priority="807" operator="containsText" text="Mayor">
      <formula>NOT(ISERROR(SEARCH("Mayor",M30)))</formula>
    </cfRule>
    <cfRule type="containsText" dxfId="877" priority="808" operator="containsText" text="Alta">
      <formula>NOT(ISERROR(SEARCH("Alta",M30)))</formula>
    </cfRule>
    <cfRule type="containsText" dxfId="876" priority="809" operator="containsText" text="Moderado">
      <formula>NOT(ISERROR(SEARCH("Moderado",M30)))</formula>
    </cfRule>
    <cfRule type="containsText" dxfId="875" priority="810" operator="containsText" text="Menor">
      <formula>NOT(ISERROR(SEARCH("Menor",M30)))</formula>
    </cfRule>
    <cfRule type="containsText" dxfId="874" priority="811" operator="containsText" text="Leve">
      <formula>NOT(ISERROR(SEARCH("Leve",M30)))</formula>
    </cfRule>
  </conditionalFormatting>
  <conditionalFormatting sqref="M50">
    <cfRule type="containsText" dxfId="873" priority="551" operator="containsText" text="Catastrófico">
      <formula>NOT(ISERROR(SEARCH("Catastrófico",M50)))</formula>
    </cfRule>
    <cfRule type="containsText" dxfId="872" priority="552" operator="containsText" text="Mayor">
      <formula>NOT(ISERROR(SEARCH("Mayor",M50)))</formula>
    </cfRule>
    <cfRule type="containsText" dxfId="871" priority="553" operator="containsText" text="Alta">
      <formula>NOT(ISERROR(SEARCH("Alta",M50)))</formula>
    </cfRule>
    <cfRule type="containsText" dxfId="870" priority="554" operator="containsText" text="Moderado">
      <formula>NOT(ISERROR(SEARCH("Moderado",M50)))</formula>
    </cfRule>
    <cfRule type="containsText" dxfId="869" priority="555" operator="containsText" text="Menor">
      <formula>NOT(ISERROR(SEARCH("Menor",M50)))</formula>
    </cfRule>
    <cfRule type="containsText" dxfId="868" priority="556" operator="containsText" text="Leve">
      <formula>NOT(ISERROR(SEARCH("Leve",M50)))</formula>
    </cfRule>
  </conditionalFormatting>
  <conditionalFormatting sqref="M60">
    <cfRule type="containsText" dxfId="867" priority="518" operator="containsText" text="Catastrófico">
      <formula>NOT(ISERROR(SEARCH("Catastrófico",M60)))</formula>
    </cfRule>
    <cfRule type="containsText" dxfId="866" priority="519" operator="containsText" text="Mayor">
      <formula>NOT(ISERROR(SEARCH("Mayor",M60)))</formula>
    </cfRule>
    <cfRule type="containsText" dxfId="865" priority="520" operator="containsText" text="Alta">
      <formula>NOT(ISERROR(SEARCH("Alta",M60)))</formula>
    </cfRule>
    <cfRule type="containsText" dxfId="864" priority="521" operator="containsText" text="Moderado">
      <formula>NOT(ISERROR(SEARCH("Moderado",M60)))</formula>
    </cfRule>
    <cfRule type="containsText" dxfId="863" priority="522" operator="containsText" text="Menor">
      <formula>NOT(ISERROR(SEARCH("Menor",M60)))</formula>
    </cfRule>
    <cfRule type="containsText" dxfId="862" priority="523" operator="containsText" text="Leve">
      <formula>NOT(ISERROR(SEARCH("Leve",M60)))</formula>
    </cfRule>
  </conditionalFormatting>
  <conditionalFormatting sqref="N50">
    <cfRule type="containsText" dxfId="861" priority="580" operator="containsText" text="Extremo">
      <formula>NOT(ISERROR(SEARCH("Extremo",N50)))</formula>
    </cfRule>
    <cfRule type="containsText" dxfId="860" priority="581" operator="containsText" text="Alto">
      <formula>NOT(ISERROR(SEARCH("Alto",N50)))</formula>
    </cfRule>
    <cfRule type="containsText" dxfId="859" priority="582" operator="containsText" text="Bajo">
      <formula>NOT(ISERROR(SEARCH("Bajo",N50)))</formula>
    </cfRule>
    <cfRule type="containsText" dxfId="858" priority="583" operator="containsText" text="Moderado">
      <formula>NOT(ISERROR(SEARCH("Moderado",N50)))</formula>
    </cfRule>
  </conditionalFormatting>
  <conditionalFormatting sqref="N8:O8">
    <cfRule type="containsText" dxfId="857" priority="367" operator="containsText" text="3- Moderado">
      <formula>NOT(ISERROR(SEARCH("3- Moderado",N8)))</formula>
    </cfRule>
    <cfRule type="containsText" dxfId="856" priority="368" operator="containsText" text="6- Moderado">
      <formula>NOT(ISERROR(SEARCH("6- Moderado",N8)))</formula>
    </cfRule>
    <cfRule type="containsText" dxfId="855" priority="369" operator="containsText" text="4- Moderado">
      <formula>NOT(ISERROR(SEARCH("4- Moderado",N8)))</formula>
    </cfRule>
    <cfRule type="containsText" dxfId="854" priority="370" operator="containsText" text="3- Bajo">
      <formula>NOT(ISERROR(SEARCH("3- Bajo",N8)))</formula>
    </cfRule>
    <cfRule type="containsText" dxfId="853" priority="371" operator="containsText" text="4- Bajo">
      <formula>NOT(ISERROR(SEARCH("4- Bajo",N8)))</formula>
    </cfRule>
    <cfRule type="containsText" dxfId="852" priority="372" operator="containsText" text="1- Bajo">
      <formula>NOT(ISERROR(SEARCH("1- Bajo",N8)))</formula>
    </cfRule>
  </conditionalFormatting>
  <conditionalFormatting sqref="N10:O10 N20:O20">
    <cfRule type="containsText" dxfId="851" priority="1679" operator="containsText" text="Extremo">
      <formula>NOT(ISERROR(SEARCH("Extremo",N10)))</formula>
    </cfRule>
    <cfRule type="containsText" dxfId="850" priority="1680" operator="containsText" text="Alto">
      <formula>NOT(ISERROR(SEARCH("Alto",N10)))</formula>
    </cfRule>
    <cfRule type="containsText" dxfId="849" priority="1681" operator="containsText" text="Bajo">
      <formula>NOT(ISERROR(SEARCH("Bajo",N10)))</formula>
    </cfRule>
    <cfRule type="containsText" dxfId="848" priority="1682" operator="containsText" text="Moderado">
      <formula>NOT(ISERROR(SEARCH("Moderado",N10)))</formula>
    </cfRule>
  </conditionalFormatting>
  <conditionalFormatting sqref="N30:O30">
    <cfRule type="containsText" dxfId="847" priority="835" operator="containsText" text="Extremo">
      <formula>NOT(ISERROR(SEARCH("Extremo",N30)))</formula>
    </cfRule>
    <cfRule type="containsText" dxfId="846" priority="836" operator="containsText" text="Alto">
      <formula>NOT(ISERROR(SEARCH("Alto",N30)))</formula>
    </cfRule>
    <cfRule type="containsText" dxfId="845" priority="837" operator="containsText" text="Bajo">
      <formula>NOT(ISERROR(SEARCH("Bajo",N30)))</formula>
    </cfRule>
    <cfRule type="containsText" dxfId="844" priority="838" operator="containsText" text="Moderado">
      <formula>NOT(ISERROR(SEARCH("Moderado",N30)))</formula>
    </cfRule>
  </conditionalFormatting>
  <conditionalFormatting sqref="N60:O60">
    <cfRule type="containsText" dxfId="843" priority="457" operator="containsText" text="Extremo">
      <formula>NOT(ISERROR(SEARCH("Extremo",N60)))</formula>
    </cfRule>
    <cfRule type="containsText" dxfId="842" priority="458" operator="containsText" text="Alto">
      <formula>NOT(ISERROR(SEARCH("Alto",N60)))</formula>
    </cfRule>
    <cfRule type="containsText" dxfId="841" priority="459" operator="containsText" text="Bajo">
      <formula>NOT(ISERROR(SEARCH("Bajo",N60)))</formula>
    </cfRule>
    <cfRule type="containsText" dxfId="840" priority="460" operator="containsText" text="Moderado">
      <formula>NOT(ISERROR(SEARCH("Moderado",N60)))</formula>
    </cfRule>
  </conditionalFormatting>
  <conditionalFormatting sqref="D32">
    <cfRule type="containsText" dxfId="839" priority="289" operator="containsText" text="3- Moderado">
      <formula>NOT(ISERROR(SEARCH("3- Moderado",D32)))</formula>
    </cfRule>
    <cfRule type="containsText" dxfId="838" priority="290" operator="containsText" text="6- Moderado">
      <formula>NOT(ISERROR(SEARCH("6- Moderado",D32)))</formula>
    </cfRule>
    <cfRule type="containsText" dxfId="837" priority="291" operator="containsText" text="4- Moderado">
      <formula>NOT(ISERROR(SEARCH("4- Moderado",D32)))</formula>
    </cfRule>
    <cfRule type="containsText" dxfId="836" priority="292" operator="containsText" text="3- Bajo">
      <formula>NOT(ISERROR(SEARCH("3- Bajo",D32)))</formula>
    </cfRule>
    <cfRule type="containsText" dxfId="835" priority="293" operator="containsText" text="4- Bajo">
      <formula>NOT(ISERROR(SEARCH("4- Bajo",D32)))</formula>
    </cfRule>
    <cfRule type="containsText" dxfId="834" priority="294" operator="containsText" text="1- Bajo">
      <formula>NOT(ISERROR(SEARCH("1- Bajo",D32)))</formula>
    </cfRule>
  </conditionalFormatting>
  <conditionalFormatting sqref="D32">
    <cfRule type="containsText" dxfId="833" priority="301" operator="containsText" text="3- Moderado">
      <formula>NOT(ISERROR(SEARCH("3- Moderado",D32)))</formula>
    </cfRule>
    <cfRule type="containsText" dxfId="832" priority="302" operator="containsText" text="6- Moderado">
      <formula>NOT(ISERROR(SEARCH("6- Moderado",D32)))</formula>
    </cfRule>
    <cfRule type="containsText" dxfId="831" priority="303" operator="containsText" text="4- Moderado">
      <formula>NOT(ISERROR(SEARCH("4- Moderado",D32)))</formula>
    </cfRule>
    <cfRule type="containsText" dxfId="830" priority="304" operator="containsText" text="3- Bajo">
      <formula>NOT(ISERROR(SEARCH("3- Bajo",D32)))</formula>
    </cfRule>
    <cfRule type="containsText" dxfId="829" priority="305" operator="containsText" text="4- Bajo">
      <formula>NOT(ISERROR(SEARCH("4- Bajo",D32)))</formula>
    </cfRule>
    <cfRule type="containsText" dxfId="828" priority="306" operator="containsText" text="1- Bajo">
      <formula>NOT(ISERROR(SEARCH("1- Bajo",D32)))</formula>
    </cfRule>
  </conditionalFormatting>
  <conditionalFormatting sqref="D12">
    <cfRule type="containsText" dxfId="827" priority="85" operator="containsText" text="3- Moderado">
      <formula>NOT(ISERROR(SEARCH("3- Moderado",D12)))</formula>
    </cfRule>
    <cfRule type="containsText" dxfId="826" priority="86" operator="containsText" text="6- Moderado">
      <formula>NOT(ISERROR(SEARCH("6- Moderado",D12)))</formula>
    </cfRule>
    <cfRule type="containsText" dxfId="825" priority="87" operator="containsText" text="4- Moderado">
      <formula>NOT(ISERROR(SEARCH("4- Moderado",D12)))</formula>
    </cfRule>
    <cfRule type="containsText" dxfId="824" priority="88" operator="containsText" text="3- Bajo">
      <formula>NOT(ISERROR(SEARCH("3- Bajo",D12)))</formula>
    </cfRule>
    <cfRule type="containsText" dxfId="823" priority="89" operator="containsText" text="4- Bajo">
      <formula>NOT(ISERROR(SEARCH("4- Bajo",D12)))</formula>
    </cfRule>
    <cfRule type="containsText" dxfId="822" priority="90" operator="containsText" text="1- Bajo">
      <formula>NOT(ISERROR(SEARCH("1- Bajo",D12)))</formula>
    </cfRule>
  </conditionalFormatting>
  <conditionalFormatting sqref="D13">
    <cfRule type="containsText" dxfId="821" priority="79" operator="containsText" text="3- Moderado">
      <formula>NOT(ISERROR(SEARCH("3- Moderado",D13)))</formula>
    </cfRule>
    <cfRule type="containsText" dxfId="820" priority="80" operator="containsText" text="6- Moderado">
      <formula>NOT(ISERROR(SEARCH("6- Moderado",D13)))</formula>
    </cfRule>
    <cfRule type="containsText" dxfId="819" priority="81" operator="containsText" text="4- Moderado">
      <formula>NOT(ISERROR(SEARCH("4- Moderado",D13)))</formula>
    </cfRule>
    <cfRule type="containsText" dxfId="818" priority="82" operator="containsText" text="3- Bajo">
      <formula>NOT(ISERROR(SEARCH("3- Bajo",D13)))</formula>
    </cfRule>
    <cfRule type="containsText" dxfId="817" priority="83" operator="containsText" text="4- Bajo">
      <formula>NOT(ISERROR(SEARCH("4- Bajo",D13)))</formula>
    </cfRule>
    <cfRule type="containsText" dxfId="816" priority="84" operator="containsText" text="1- Bajo">
      <formula>NOT(ISERROR(SEARCH("1- Bajo",D13)))</formula>
    </cfRule>
  </conditionalFormatting>
  <conditionalFormatting sqref="D40:D42">
    <cfRule type="containsText" dxfId="815" priority="41" operator="containsText" text="3- Moderado">
      <formula>NOT(ISERROR(SEARCH("3- Moderado",D40)))</formula>
    </cfRule>
    <cfRule type="containsText" dxfId="814" priority="42" operator="containsText" text="6- Moderado">
      <formula>NOT(ISERROR(SEARCH("6- Moderado",D40)))</formula>
    </cfRule>
    <cfRule type="containsText" dxfId="813" priority="43" operator="containsText" text="4- Moderado">
      <formula>NOT(ISERROR(SEARCH("4- Moderado",D40)))</formula>
    </cfRule>
    <cfRule type="containsText" dxfId="812" priority="44" operator="containsText" text="3- Bajo">
      <formula>NOT(ISERROR(SEARCH("3- Bajo",D40)))</formula>
    </cfRule>
    <cfRule type="containsText" dxfId="811" priority="45" operator="containsText" text="4- Bajo">
      <formula>NOT(ISERROR(SEARCH("4- Bajo",D40)))</formula>
    </cfRule>
    <cfRule type="containsText" dxfId="810" priority="46" operator="containsText" text="1- Bajo">
      <formula>NOT(ISERROR(SEARCH("1- Bajo",D40)))</formula>
    </cfRule>
  </conditionalFormatting>
  <conditionalFormatting sqref="H40">
    <cfRule type="containsText" dxfId="809" priority="53" operator="containsText" text="Muy Baja">
      <formula>NOT(ISERROR(SEARCH("Muy Baja",H40)))</formula>
    </cfRule>
    <cfRule type="containsText" dxfId="808" priority="54" operator="containsText" text="Baja">
      <formula>NOT(ISERROR(SEARCH("Baja",H40)))</formula>
    </cfRule>
    <cfRule type="containsText" dxfId="807" priority="55" operator="containsText" text="Muy Alta">
      <formula>NOT(ISERROR(SEARCH("Muy Alta",H40)))</formula>
    </cfRule>
    <cfRule type="containsText" dxfId="806" priority="56" operator="containsText" text="Alta">
      <formula>NOT(ISERROR(SEARCH("Alta",H40)))</formula>
    </cfRule>
    <cfRule type="containsText" dxfId="805" priority="57" operator="containsText" text="Media">
      <formula>NOT(ISERROR(SEARCH("Media",H40)))</formula>
    </cfRule>
    <cfRule type="containsText" dxfId="804" priority="58" operator="containsText" text="Media">
      <formula>NOT(ISERROR(SEARCH("Media",H40)))</formula>
    </cfRule>
    <cfRule type="containsText" dxfId="803" priority="59" operator="containsText" text="Media">
      <formula>NOT(ISERROR(SEARCH("Media",H40)))</formula>
    </cfRule>
    <cfRule type="containsText" dxfId="802" priority="60" operator="containsText" text="Muy Baja">
      <formula>NOT(ISERROR(SEARCH("Muy Baja",H40)))</formula>
    </cfRule>
    <cfRule type="containsText" dxfId="801" priority="61" operator="containsText" text="Baja">
      <formula>NOT(ISERROR(SEARCH("Baja",H40)))</formula>
    </cfRule>
    <cfRule type="containsText" dxfId="800" priority="62" operator="containsText" text="Muy Baja">
      <formula>NOT(ISERROR(SEARCH("Muy Baja",H40)))</formula>
    </cfRule>
    <cfRule type="containsText" dxfId="799" priority="63" operator="containsText" text="Muy Baja">
      <formula>NOT(ISERROR(SEARCH("Muy Baja",H40)))</formula>
    </cfRule>
    <cfRule type="containsText" dxfId="798" priority="64" operator="containsText" text="Muy Baja">
      <formula>NOT(ISERROR(SEARCH("Muy Baja",H40)))</formula>
    </cfRule>
    <cfRule type="containsText" dxfId="797" priority="65" operator="containsText" text="Muy Baja'Tabla probabilidad'!">
      <formula>NOT(ISERROR(SEARCH("Muy Baja'Tabla probabilidad'!",H40)))</formula>
    </cfRule>
    <cfRule type="containsText" dxfId="796" priority="66" operator="containsText" text="Muy bajo">
      <formula>NOT(ISERROR(SEARCH("Muy bajo",H40)))</formula>
    </cfRule>
    <cfRule type="containsText" dxfId="795" priority="67" operator="containsText" text="Alta">
      <formula>NOT(ISERROR(SEARCH("Alta",H40)))</formula>
    </cfRule>
    <cfRule type="containsText" dxfId="794" priority="68" operator="containsText" text="Media">
      <formula>NOT(ISERROR(SEARCH("Media",H40)))</formula>
    </cfRule>
    <cfRule type="containsText" dxfId="793" priority="69" operator="containsText" text="Baja">
      <formula>NOT(ISERROR(SEARCH("Baja",H40)))</formula>
    </cfRule>
    <cfRule type="containsText" dxfId="792" priority="70" operator="containsText" text="Muy baja">
      <formula>NOT(ISERROR(SEARCH("Muy baja",H40)))</formula>
    </cfRule>
    <cfRule type="cellIs" dxfId="791" priority="71" operator="between">
      <formula>1</formula>
      <formula>2</formula>
    </cfRule>
    <cfRule type="cellIs" dxfId="790" priority="72" operator="between">
      <formula>0</formula>
      <formula>2</formula>
    </cfRule>
  </conditionalFormatting>
  <conditionalFormatting sqref="K40:K49">
    <cfRule type="containsText" dxfId="789" priority="73" operator="containsText" text="Catastrófico">
      <formula>NOT(ISERROR(SEARCH("Catastrófico",K40)))</formula>
    </cfRule>
    <cfRule type="containsText" dxfId="788" priority="74" operator="containsText" text="Mayor">
      <formula>NOT(ISERROR(SEARCH("Mayor",K40)))</formula>
    </cfRule>
    <cfRule type="containsText" dxfId="787" priority="75" operator="containsText" text="Alta">
      <formula>NOT(ISERROR(SEARCH("Alta",K40)))</formula>
    </cfRule>
    <cfRule type="containsText" dxfId="786" priority="76" operator="containsText" text="Moderado">
      <formula>NOT(ISERROR(SEARCH("Moderado",K40)))</formula>
    </cfRule>
    <cfRule type="containsText" dxfId="785" priority="77" operator="containsText" text="Menor">
      <formula>NOT(ISERROR(SEARCH("Menor",K40)))</formula>
    </cfRule>
    <cfRule type="containsText" dxfId="784" priority="78" operator="containsText" text="Leve">
      <formula>NOT(ISERROR(SEARCH("Leve",K40)))</formula>
    </cfRule>
  </conditionalFormatting>
  <conditionalFormatting sqref="M40">
    <cfRule type="containsText" dxfId="783" priority="47" operator="containsText" text="Catastrófico">
      <formula>NOT(ISERROR(SEARCH("Catastrófico",M40)))</formula>
    </cfRule>
    <cfRule type="containsText" dxfId="782" priority="48" operator="containsText" text="Mayor">
      <formula>NOT(ISERROR(SEARCH("Mayor",M40)))</formula>
    </cfRule>
    <cfRule type="containsText" dxfId="781" priority="49" operator="containsText" text="Alta">
      <formula>NOT(ISERROR(SEARCH("Alta",M40)))</formula>
    </cfRule>
    <cfRule type="containsText" dxfId="780" priority="50" operator="containsText" text="Moderado">
      <formula>NOT(ISERROR(SEARCH("Moderado",M40)))</formula>
    </cfRule>
    <cfRule type="containsText" dxfId="779" priority="51" operator="containsText" text="Menor">
      <formula>NOT(ISERROR(SEARCH("Menor",M40)))</formula>
    </cfRule>
    <cfRule type="containsText" dxfId="778" priority="52" operator="containsText" text="Leve">
      <formula>NOT(ISERROR(SEARCH("Leve",M40)))</formula>
    </cfRule>
  </conditionalFormatting>
  <conditionalFormatting sqref="N40:O40">
    <cfRule type="containsText" dxfId="777" priority="37" operator="containsText" text="Extremo">
      <formula>NOT(ISERROR(SEARCH("Extremo",N40)))</formula>
    </cfRule>
    <cfRule type="containsText" dxfId="776" priority="38" operator="containsText" text="Alto">
      <formula>NOT(ISERROR(SEARCH("Alto",N40)))</formula>
    </cfRule>
    <cfRule type="containsText" dxfId="775" priority="39" operator="containsText" text="Bajo">
      <formula>NOT(ISERROR(SEARCH("Bajo",N40)))</formula>
    </cfRule>
    <cfRule type="containsText" dxfId="774" priority="40" operator="containsText" text="Moderado">
      <formula>NOT(ISERROR(SEARCH("Moderado",N40)))</formula>
    </cfRule>
  </conditionalFormatting>
  <conditionalFormatting sqref="D30">
    <cfRule type="containsText" dxfId="773" priority="31" operator="containsText" text="3- Moderado">
      <formula>NOT(ISERROR(SEARCH("3- Moderado",D30)))</formula>
    </cfRule>
    <cfRule type="containsText" dxfId="772" priority="32" operator="containsText" text="6- Moderado">
      <formula>NOT(ISERROR(SEARCH("6- Moderado",D30)))</formula>
    </cfRule>
    <cfRule type="containsText" dxfId="771" priority="33" operator="containsText" text="4- Moderado">
      <formula>NOT(ISERROR(SEARCH("4- Moderado",D30)))</formula>
    </cfRule>
    <cfRule type="containsText" dxfId="770" priority="34" operator="containsText" text="3- Bajo">
      <formula>NOT(ISERROR(SEARCH("3- Bajo",D30)))</formula>
    </cfRule>
    <cfRule type="containsText" dxfId="769" priority="35" operator="containsText" text="4- Bajo">
      <formula>NOT(ISERROR(SEARCH("4- Bajo",D30)))</formula>
    </cfRule>
    <cfRule type="containsText" dxfId="768" priority="36" operator="containsText" text="1- Bajo">
      <formula>NOT(ISERROR(SEARCH("1- Bajo",D30)))</formula>
    </cfRule>
  </conditionalFormatting>
  <conditionalFormatting sqref="D31">
    <cfRule type="containsText" dxfId="767" priority="25" operator="containsText" text="3- Moderado">
      <formula>NOT(ISERROR(SEARCH("3- Moderado",D31)))</formula>
    </cfRule>
    <cfRule type="containsText" dxfId="766" priority="26" operator="containsText" text="6- Moderado">
      <formula>NOT(ISERROR(SEARCH("6- Moderado",D31)))</formula>
    </cfRule>
    <cfRule type="containsText" dxfId="765" priority="27" operator="containsText" text="4- Moderado">
      <formula>NOT(ISERROR(SEARCH("4- Moderado",D31)))</formula>
    </cfRule>
    <cfRule type="containsText" dxfId="764" priority="28" operator="containsText" text="3- Bajo">
      <formula>NOT(ISERROR(SEARCH("3- Bajo",D31)))</formula>
    </cfRule>
    <cfRule type="containsText" dxfId="763" priority="29" operator="containsText" text="4- Bajo">
      <formula>NOT(ISERROR(SEARCH("4- Bajo",D31)))</formula>
    </cfRule>
    <cfRule type="containsText" dxfId="762" priority="30" operator="containsText" text="1- Bajo">
      <formula>NOT(ISERROR(SEARCH("1- Bajo",D31)))</formula>
    </cfRule>
  </conditionalFormatting>
  <conditionalFormatting sqref="D30">
    <cfRule type="containsText" dxfId="761" priority="19" operator="containsText" text="3- Moderado">
      <formula>NOT(ISERROR(SEARCH("3- Moderado",D30)))</formula>
    </cfRule>
    <cfRule type="containsText" dxfId="760" priority="20" operator="containsText" text="6- Moderado">
      <formula>NOT(ISERROR(SEARCH("6- Moderado",D30)))</formula>
    </cfRule>
    <cfRule type="containsText" dxfId="759" priority="21" operator="containsText" text="4- Moderado">
      <formula>NOT(ISERROR(SEARCH("4- Moderado",D30)))</formula>
    </cfRule>
    <cfRule type="containsText" dxfId="758" priority="22" operator="containsText" text="3- Bajo">
      <formula>NOT(ISERROR(SEARCH("3- Bajo",D30)))</formula>
    </cfRule>
    <cfRule type="containsText" dxfId="757" priority="23" operator="containsText" text="4- Bajo">
      <formula>NOT(ISERROR(SEARCH("4- Bajo",D30)))</formula>
    </cfRule>
    <cfRule type="containsText" dxfId="756" priority="24" operator="containsText" text="1- Bajo">
      <formula>NOT(ISERROR(SEARCH("1- Bajo",D30)))</formula>
    </cfRule>
  </conditionalFormatting>
  <conditionalFormatting sqref="D31">
    <cfRule type="containsText" dxfId="755" priority="13" operator="containsText" text="3- Moderado">
      <formula>NOT(ISERROR(SEARCH("3- Moderado",D31)))</formula>
    </cfRule>
    <cfRule type="containsText" dxfId="754" priority="14" operator="containsText" text="6- Moderado">
      <formula>NOT(ISERROR(SEARCH("6- Moderado",D31)))</formula>
    </cfRule>
    <cfRule type="containsText" dxfId="753" priority="15" operator="containsText" text="4- Moderado">
      <formula>NOT(ISERROR(SEARCH("4- Moderado",D31)))</formula>
    </cfRule>
    <cfRule type="containsText" dxfId="752" priority="16" operator="containsText" text="3- Bajo">
      <formula>NOT(ISERROR(SEARCH("3- Bajo",D31)))</formula>
    </cfRule>
    <cfRule type="containsText" dxfId="751" priority="17" operator="containsText" text="4- Bajo">
      <formula>NOT(ISERROR(SEARCH("4- Bajo",D31)))</formula>
    </cfRule>
    <cfRule type="containsText" dxfId="750" priority="18" operator="containsText" text="1- Bajo">
      <formula>NOT(ISERROR(SEARCH("1- Bajo",D31)))</formula>
    </cfRule>
  </conditionalFormatting>
  <conditionalFormatting sqref="D31">
    <cfRule type="containsText" dxfId="749" priority="7" operator="containsText" text="3- Moderado">
      <formula>NOT(ISERROR(SEARCH("3- Moderado",D31)))</formula>
    </cfRule>
    <cfRule type="containsText" dxfId="748" priority="8" operator="containsText" text="6- Moderado">
      <formula>NOT(ISERROR(SEARCH("6- Moderado",D31)))</formula>
    </cfRule>
    <cfRule type="containsText" dxfId="747" priority="9" operator="containsText" text="4- Moderado">
      <formula>NOT(ISERROR(SEARCH("4- Moderado",D31)))</formula>
    </cfRule>
    <cfRule type="containsText" dxfId="746" priority="10" operator="containsText" text="3- Bajo">
      <formula>NOT(ISERROR(SEARCH("3- Bajo",D31)))</formula>
    </cfRule>
    <cfRule type="containsText" dxfId="745" priority="11" operator="containsText" text="4- Bajo">
      <formula>NOT(ISERROR(SEARCH("4- Bajo",D31)))</formula>
    </cfRule>
    <cfRule type="containsText" dxfId="744" priority="12" operator="containsText" text="1- Bajo">
      <formula>NOT(ISERROR(SEARCH("1- Bajo",D31)))</formula>
    </cfRule>
  </conditionalFormatting>
  <conditionalFormatting sqref="D31">
    <cfRule type="containsText" dxfId="743" priority="1" operator="containsText" text="3- Moderado">
      <formula>NOT(ISERROR(SEARCH("3- Moderado",D31)))</formula>
    </cfRule>
    <cfRule type="containsText" dxfId="742" priority="2" operator="containsText" text="6- Moderado">
      <formula>NOT(ISERROR(SEARCH("6- Moderado",D31)))</formula>
    </cfRule>
    <cfRule type="containsText" dxfId="741" priority="3" operator="containsText" text="4- Moderado">
      <formula>NOT(ISERROR(SEARCH("4- Moderado",D31)))</formula>
    </cfRule>
    <cfRule type="containsText" dxfId="740" priority="4" operator="containsText" text="3- Bajo">
      <formula>NOT(ISERROR(SEARCH("3- Bajo",D31)))</formula>
    </cfRule>
    <cfRule type="containsText" dxfId="739" priority="5" operator="containsText" text="4- Bajo">
      <formula>NOT(ISERROR(SEARCH("4- Bajo",D31)))</formula>
    </cfRule>
    <cfRule type="containsText" dxfId="738" priority="6" operator="containsText" text="1- Bajo">
      <formula>NOT(ISERROR(SEARCH("1- Bajo",D31)))</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117"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118"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831"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832"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76"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77"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N1" zoomScale="80" zoomScaleNormal="80" zoomScalePageLayoutView="70" workbookViewId="0">
      <selection activeCell="AA1" sqref="AA1"/>
    </sheetView>
  </sheetViews>
  <sheetFormatPr baseColWidth="10" defaultColWidth="11.42578125" defaultRowHeight="15"/>
  <cols>
    <col min="1" max="1" width="7" customWidth="1"/>
    <col min="2" max="2" width="35.85546875" customWidth="1"/>
    <col min="3" max="3" width="52.5703125" style="39" customWidth="1"/>
    <col min="4" max="4" width="5" hidden="1" customWidth="1"/>
    <col min="5" max="5" width="39.42578125" customWidth="1"/>
    <col min="7" max="7" width="12.140625" bestFit="1" customWidth="1"/>
    <col min="8" max="8" width="14.85546875" bestFit="1" customWidth="1"/>
    <col min="9" max="9" width="13.5703125" customWidth="1"/>
    <col min="10" max="10" width="5" hidden="1" customWidth="1"/>
    <col min="11" max="11" width="11.85546875" customWidth="1"/>
    <col min="12" max="12" width="25" customWidth="1"/>
    <col min="13" max="13" width="42.85546875" customWidth="1"/>
    <col min="14" max="14" width="7.85546875" customWidth="1"/>
    <col min="15" max="15" width="15.85546875" customWidth="1"/>
    <col min="16" max="17" width="10" customWidth="1"/>
    <col min="18" max="18" width="5" hidden="1" customWidth="1"/>
    <col min="19" max="19" width="11.42578125" customWidth="1"/>
    <col min="20" max="20" width="26.140625" style="30" customWidth="1"/>
    <col min="21" max="21" width="18.5703125" style="29" customWidth="1"/>
    <col min="22" max="22" width="22.5703125" style="31" customWidth="1"/>
    <col min="23" max="278" width="11.42578125" style="9"/>
    <col min="279" max="16384" width="11.42578125" style="14"/>
  </cols>
  <sheetData>
    <row r="1" spans="1:278" s="11" customFormat="1" ht="27">
      <c r="A1" s="452"/>
      <c r="B1" s="453"/>
      <c r="C1" s="453"/>
      <c r="D1" s="249"/>
      <c r="E1" s="484"/>
      <c r="F1" s="484"/>
      <c r="G1" s="484"/>
      <c r="H1" s="484"/>
      <c r="I1" s="484"/>
      <c r="J1" s="484"/>
      <c r="K1" s="484"/>
      <c r="L1" s="484"/>
      <c r="M1" s="484"/>
      <c r="N1" s="484"/>
      <c r="O1" s="484"/>
      <c r="P1" s="484"/>
      <c r="Q1" s="484"/>
      <c r="R1" s="484"/>
      <c r="S1" s="484"/>
      <c r="T1" s="484"/>
      <c r="U1" s="484"/>
      <c r="V1" s="484"/>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454"/>
      <c r="B2" s="455"/>
      <c r="C2" s="455"/>
      <c r="D2" s="251"/>
      <c r="E2" s="484"/>
      <c r="F2" s="484"/>
      <c r="G2" s="484"/>
      <c r="H2" s="484"/>
      <c r="I2" s="484"/>
      <c r="J2" s="484"/>
      <c r="K2" s="484"/>
      <c r="L2" s="484"/>
      <c r="M2" s="484"/>
      <c r="N2" s="484"/>
      <c r="O2" s="484"/>
      <c r="P2" s="484"/>
      <c r="Q2" s="484"/>
      <c r="R2" s="484"/>
      <c r="S2" s="484"/>
      <c r="T2" s="484"/>
      <c r="U2" s="484"/>
      <c r="V2" s="484"/>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3"/>
      <c r="B3" s="254"/>
      <c r="C3" s="254"/>
      <c r="D3" s="251"/>
      <c r="E3" s="484"/>
      <c r="F3" s="484"/>
      <c r="G3" s="484"/>
      <c r="H3" s="484"/>
      <c r="I3" s="484"/>
      <c r="J3" s="484"/>
      <c r="K3" s="484"/>
      <c r="L3" s="484"/>
      <c r="M3" s="484"/>
      <c r="N3" s="484"/>
      <c r="O3" s="484"/>
      <c r="P3" s="484"/>
      <c r="Q3" s="484"/>
      <c r="R3" s="484"/>
      <c r="S3" s="484"/>
      <c r="T3" s="484"/>
      <c r="U3" s="484"/>
      <c r="V3" s="484"/>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408" t="s">
        <v>266</v>
      </c>
      <c r="B4" s="408"/>
      <c r="C4" s="408"/>
      <c r="D4" s="476" t="s">
        <v>5</v>
      </c>
      <c r="E4" s="476"/>
      <c r="F4" s="476"/>
      <c r="G4" s="476"/>
      <c r="H4" s="476"/>
      <c r="I4" s="476"/>
      <c r="J4" s="476"/>
      <c r="K4" s="476"/>
      <c r="L4" s="476"/>
      <c r="M4" s="476"/>
      <c r="N4" s="476"/>
      <c r="O4" s="476"/>
      <c r="P4" s="476"/>
      <c r="Q4" s="476"/>
      <c r="R4" s="476"/>
      <c r="S4" s="476"/>
      <c r="T4" s="476"/>
      <c r="U4" s="476"/>
      <c r="V4" s="476"/>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408" t="s">
        <v>267</v>
      </c>
      <c r="B5" s="408"/>
      <c r="C5" s="408"/>
      <c r="D5" s="476" t="s">
        <v>268</v>
      </c>
      <c r="E5" s="476"/>
      <c r="F5" s="476"/>
      <c r="G5" s="476"/>
      <c r="H5" s="476"/>
      <c r="I5" s="476"/>
      <c r="J5" s="476"/>
      <c r="K5" s="476"/>
      <c r="L5" s="476"/>
      <c r="M5" s="476"/>
      <c r="N5" s="476"/>
      <c r="O5" s="476"/>
      <c r="P5" s="476"/>
      <c r="Q5" s="476"/>
      <c r="R5" s="476"/>
      <c r="S5" s="476"/>
      <c r="T5" s="476"/>
      <c r="U5" s="476"/>
      <c r="V5" s="476"/>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408" t="s">
        <v>269</v>
      </c>
      <c r="B6" s="408"/>
      <c r="C6" s="408"/>
      <c r="D6" s="476" t="s">
        <v>270</v>
      </c>
      <c r="E6" s="476"/>
      <c r="F6" s="476"/>
      <c r="G6" s="476"/>
      <c r="H6" s="476"/>
      <c r="I6" s="476"/>
      <c r="J6" s="476"/>
      <c r="K6" s="476"/>
      <c r="L6" s="476"/>
      <c r="M6" s="476"/>
      <c r="N6" s="476"/>
      <c r="O6" s="476"/>
      <c r="P6" s="476"/>
      <c r="Q6" s="476"/>
      <c r="R6" s="476"/>
      <c r="S6" s="476"/>
      <c r="T6" s="476"/>
      <c r="U6" s="476"/>
      <c r="V6" s="476"/>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77" t="s">
        <v>271</v>
      </c>
      <c r="B7" s="477"/>
      <c r="C7" s="477"/>
      <c r="D7" s="486" t="s">
        <v>333</v>
      </c>
      <c r="E7" s="440"/>
      <c r="F7" s="440"/>
      <c r="G7" s="440"/>
      <c r="H7" s="440"/>
      <c r="I7" s="440"/>
      <c r="J7" s="440"/>
      <c r="K7" s="440"/>
      <c r="L7" s="440"/>
      <c r="M7" s="440"/>
      <c r="N7" s="440"/>
      <c r="O7" s="440"/>
      <c r="P7" s="440"/>
      <c r="Q7" s="440"/>
      <c r="R7" s="441"/>
      <c r="S7" s="187"/>
      <c r="T7" s="485" t="s">
        <v>334</v>
      </c>
      <c r="U7" s="485"/>
      <c r="V7" s="485"/>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87" t="s">
        <v>276</v>
      </c>
      <c r="B8" s="477" t="s">
        <v>335</v>
      </c>
      <c r="C8" s="479" t="s">
        <v>272</v>
      </c>
      <c r="D8" s="481" t="s">
        <v>336</v>
      </c>
      <c r="E8" s="483" t="s">
        <v>241</v>
      </c>
      <c r="F8" s="473" t="s">
        <v>337</v>
      </c>
      <c r="G8" s="474"/>
      <c r="H8" s="474"/>
      <c r="I8" s="474"/>
      <c r="J8" s="474"/>
      <c r="K8" s="475"/>
      <c r="L8" s="473" t="s">
        <v>338</v>
      </c>
      <c r="M8" s="474"/>
      <c r="N8" s="474"/>
      <c r="O8" s="474"/>
      <c r="P8" s="474"/>
      <c r="Q8" s="474"/>
      <c r="R8" s="474"/>
      <c r="S8" s="475"/>
      <c r="T8" s="46"/>
      <c r="U8" s="47"/>
      <c r="V8" s="68" t="s">
        <v>339</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09"/>
      <c r="B9" s="478"/>
      <c r="C9" s="480"/>
      <c r="D9" s="482"/>
      <c r="E9" s="426"/>
      <c r="F9" s="37" t="s">
        <v>243</v>
      </c>
      <c r="G9" s="37" t="s">
        <v>245</v>
      </c>
      <c r="H9" s="37" t="s">
        <v>340</v>
      </c>
      <c r="I9" s="37" t="s">
        <v>247</v>
      </c>
      <c r="J9" s="90" t="s">
        <v>341</v>
      </c>
      <c r="K9" s="37" t="s">
        <v>253</v>
      </c>
      <c r="L9" s="37" t="s">
        <v>342</v>
      </c>
      <c r="M9" s="87" t="s">
        <v>250</v>
      </c>
      <c r="N9" s="37" t="s">
        <v>343</v>
      </c>
      <c r="O9" s="37" t="s">
        <v>344</v>
      </c>
      <c r="P9" s="37" t="s">
        <v>345</v>
      </c>
      <c r="Q9" s="37" t="s">
        <v>346</v>
      </c>
      <c r="R9" s="90" t="s">
        <v>341</v>
      </c>
      <c r="S9" s="37" t="s">
        <v>347</v>
      </c>
      <c r="T9" s="40" t="s">
        <v>255</v>
      </c>
      <c r="U9" s="40" t="s">
        <v>257</v>
      </c>
      <c r="V9" s="41" t="s">
        <v>348</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48.1" customHeight="1" thickBot="1">
      <c r="A10" s="401">
        <f>'5- Identificación de Riesgos'!A10</f>
        <v>1</v>
      </c>
      <c r="B10" s="386" t="str">
        <f>'5- Identificación de Riesgos'!B10</f>
        <v xml:space="preserve">Incumplimiento de los requisitos legales del SG-SST </v>
      </c>
      <c r="C10" s="122" t="str">
        <f>'5- Identificación de Riesgos'!D10</f>
        <v>1. Desconocimiento de los requisitos legales para la implementación del SG-SST</v>
      </c>
      <c r="D10" s="116"/>
      <c r="E10" s="291" t="s">
        <v>501</v>
      </c>
      <c r="F10" s="283" t="s">
        <v>349</v>
      </c>
      <c r="G10" s="283" t="s">
        <v>349</v>
      </c>
      <c r="H10" s="283" t="s">
        <v>349</v>
      </c>
      <c r="I10" s="283" t="s">
        <v>349</v>
      </c>
      <c r="J10" s="290">
        <f t="shared" ref="J10:J11" si="0">COUNTIF(F10:I10,"SI")/4</f>
        <v>1</v>
      </c>
      <c r="K10" s="290">
        <f>AVERAGE(J10:J19)</f>
        <v>1</v>
      </c>
      <c r="L10" s="101" t="str">
        <f>'5- Identificación de Riesgos'!I10</f>
        <v>Afectación Económica</v>
      </c>
      <c r="M10" s="109" t="s">
        <v>350</v>
      </c>
      <c r="N10" s="101" t="s">
        <v>349</v>
      </c>
      <c r="O10" s="101" t="s">
        <v>349</v>
      </c>
      <c r="P10" s="101" t="s">
        <v>349</v>
      </c>
      <c r="Q10" s="101" t="s">
        <v>349</v>
      </c>
      <c r="R10" s="108">
        <f>SUM(COUNTIF(N10,"SI")*25%,COUNTIF(O10,"SI")*40%,COUNTIF(P10,"SI")*25%,COUNTIF(Q10,"SI")*10%)</f>
        <v>1</v>
      </c>
      <c r="S10" s="469">
        <f>AVERAGE(R10:R19)</f>
        <v>0.13500000000000001</v>
      </c>
      <c r="T10" s="392"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Baja - 2</v>
      </c>
      <c r="U10" s="386"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21" t="str">
        <f>CONCATENATE(VLOOKUP((LEFT(T10,LEN(T10)-4)&amp;LEFT(U10,LEN(U10)-4)),'9- Matriz de Calor '!$D$18:$E$42,2,0)," - ",RIGHT(T10,1)*RIGHT(U10,1))</f>
        <v>Moderado - 6</v>
      </c>
    </row>
    <row r="11" spans="1:278" ht="120" customHeight="1" thickBot="1">
      <c r="A11" s="402"/>
      <c r="B11" s="387"/>
      <c r="C11" s="122" t="str">
        <f>'5- Identificación de Riesgos'!D11</f>
        <v>2. Insuficientes recursos técnicos, humanos y financieros para la implementación del SG-SST</v>
      </c>
      <c r="D11" s="112"/>
      <c r="E11" s="292" t="s">
        <v>502</v>
      </c>
      <c r="F11" s="284" t="s">
        <v>349</v>
      </c>
      <c r="G11" s="284" t="s">
        <v>349</v>
      </c>
      <c r="H11" s="284" t="s">
        <v>349</v>
      </c>
      <c r="I11" s="284" t="s">
        <v>349</v>
      </c>
      <c r="J11" s="288">
        <f t="shared" si="0"/>
        <v>1</v>
      </c>
      <c r="K11" s="290">
        <f t="shared" ref="K11:K12" si="1">AVERAGE(J11:J20)</f>
        <v>1</v>
      </c>
      <c r="L11" s="102" t="str">
        <f>'5- Identificación de Riesgos'!I11</f>
        <v>Afectación de reputacion,imagén,  credibilidad, satisfacción de usuarios y PI</v>
      </c>
      <c r="M11" s="178" t="s">
        <v>351</v>
      </c>
      <c r="N11" s="102" t="s">
        <v>352</v>
      </c>
      <c r="O11" s="102" t="s">
        <v>352</v>
      </c>
      <c r="P11" s="102" t="s">
        <v>349</v>
      </c>
      <c r="Q11" s="102" t="s">
        <v>349</v>
      </c>
      <c r="R11" s="106">
        <f t="shared" ref="R11:R29" si="2">SUM(COUNTIF(N11,"SI")*25%,COUNTIF(O11,"SI")*40%,COUNTIF(P11,"SI")*25%,COUNTIF(Q11,"SI")*10%)</f>
        <v>0.35</v>
      </c>
      <c r="S11" s="467"/>
      <c r="T11" s="393"/>
      <c r="U11" s="387"/>
      <c r="V11" s="422"/>
    </row>
    <row r="12" spans="1:278" ht="266.45" customHeight="1">
      <c r="A12" s="402"/>
      <c r="B12" s="387"/>
      <c r="C12" s="122" t="str">
        <f>'5- Identificación de Riesgos'!D12</f>
        <v>3. Falta de competencias del personal contratado.</v>
      </c>
      <c r="D12" s="112"/>
      <c r="E12" s="292" t="s">
        <v>503</v>
      </c>
      <c r="F12" s="284" t="s">
        <v>349</v>
      </c>
      <c r="G12" s="284" t="s">
        <v>349</v>
      </c>
      <c r="H12" s="284" t="s">
        <v>349</v>
      </c>
      <c r="I12" s="284" t="s">
        <v>349</v>
      </c>
      <c r="J12" s="288"/>
      <c r="K12" s="290">
        <f t="shared" si="1"/>
        <v>1</v>
      </c>
      <c r="L12" s="102" t="str">
        <f>'5- Identificación de Riesgos'!I12</f>
        <v>Incumplimiento de las metas establecidas</v>
      </c>
      <c r="M12" s="110" t="s">
        <v>353</v>
      </c>
      <c r="N12" s="104"/>
      <c r="O12" s="104"/>
      <c r="P12" s="104"/>
      <c r="Q12" s="104"/>
      <c r="R12" s="106">
        <f t="shared" si="2"/>
        <v>0</v>
      </c>
      <c r="S12" s="467"/>
      <c r="T12" s="393"/>
      <c r="U12" s="387"/>
      <c r="V12" s="422"/>
    </row>
    <row r="13" spans="1:278" ht="41.45" customHeight="1">
      <c r="A13" s="402"/>
      <c r="B13" s="387"/>
      <c r="C13" s="122" t="str">
        <f>'5- Identificación de Riesgos'!D13</f>
        <v>4. Rotación de Coordinadores de SG-SST del Nivel Central, Seccionales y Coordinaciones Administrativas</v>
      </c>
      <c r="D13" s="112"/>
      <c r="E13" s="293" t="s">
        <v>504</v>
      </c>
      <c r="F13" s="284" t="s">
        <v>352</v>
      </c>
      <c r="G13" s="284" t="s">
        <v>352</v>
      </c>
      <c r="H13" s="284" t="s">
        <v>352</v>
      </c>
      <c r="I13" s="284" t="s">
        <v>352</v>
      </c>
      <c r="J13" s="288"/>
      <c r="K13" s="288">
        <v>0</v>
      </c>
      <c r="L13" s="102">
        <f>'5- Identificación de Riesgos'!I13</f>
        <v>0</v>
      </c>
      <c r="M13" s="110"/>
      <c r="N13" s="102"/>
      <c r="O13" s="102"/>
      <c r="P13" s="102"/>
      <c r="Q13" s="102"/>
      <c r="R13" s="106">
        <f t="shared" si="2"/>
        <v>0</v>
      </c>
      <c r="S13" s="467"/>
      <c r="T13" s="393"/>
      <c r="U13" s="387"/>
      <c r="V13" s="422"/>
    </row>
    <row r="14" spans="1:278">
      <c r="A14" s="402"/>
      <c r="B14" s="387"/>
      <c r="C14" s="122">
        <f>'5- Identificación de Riesgos'!D14</f>
        <v>0</v>
      </c>
      <c r="D14" s="112"/>
      <c r="E14" s="110"/>
      <c r="F14" s="284"/>
      <c r="G14" s="284"/>
      <c r="H14" s="284"/>
      <c r="I14" s="284"/>
      <c r="J14" s="288"/>
      <c r="K14" s="288"/>
      <c r="L14" s="102">
        <f>'5- Identificación de Riesgos'!I14</f>
        <v>0</v>
      </c>
      <c r="M14" s="110"/>
      <c r="N14" s="102"/>
      <c r="O14" s="102"/>
      <c r="P14" s="102"/>
      <c r="Q14" s="102"/>
      <c r="R14" s="106">
        <f t="shared" si="2"/>
        <v>0</v>
      </c>
      <c r="S14" s="467"/>
      <c r="T14" s="393"/>
      <c r="U14" s="387"/>
      <c r="V14" s="422"/>
    </row>
    <row r="15" spans="1:278">
      <c r="A15" s="402"/>
      <c r="B15" s="387"/>
      <c r="C15" s="122">
        <f>'5- Identificación de Riesgos'!D15</f>
        <v>0</v>
      </c>
      <c r="D15" s="112"/>
      <c r="E15" s="110"/>
      <c r="F15" s="284"/>
      <c r="G15" s="284"/>
      <c r="H15" s="284"/>
      <c r="I15" s="284"/>
      <c r="J15" s="288"/>
      <c r="K15" s="288"/>
      <c r="L15" s="102">
        <f>'5- Identificación de Riesgos'!I15</f>
        <v>0</v>
      </c>
      <c r="M15" s="129"/>
      <c r="N15" s="102"/>
      <c r="O15" s="102"/>
      <c r="P15" s="102"/>
      <c r="Q15" s="102"/>
      <c r="R15" s="106">
        <f t="shared" si="2"/>
        <v>0</v>
      </c>
      <c r="S15" s="467"/>
      <c r="T15" s="393"/>
      <c r="U15" s="387"/>
      <c r="V15" s="422"/>
    </row>
    <row r="16" spans="1:278">
      <c r="A16" s="402"/>
      <c r="B16" s="387"/>
      <c r="C16" s="122">
        <f>'5- Identificación de Riesgos'!D16</f>
        <v>0</v>
      </c>
      <c r="D16" s="112"/>
      <c r="E16" s="110"/>
      <c r="F16" s="284"/>
      <c r="G16" s="284"/>
      <c r="H16" s="284"/>
      <c r="I16" s="284"/>
      <c r="J16" s="288"/>
      <c r="K16" s="288"/>
      <c r="L16" s="102">
        <f>'5- Identificación de Riesgos'!I16</f>
        <v>0</v>
      </c>
      <c r="M16" s="129"/>
      <c r="N16" s="102"/>
      <c r="O16" s="102"/>
      <c r="P16" s="102"/>
      <c r="Q16" s="102"/>
      <c r="R16" s="106">
        <f t="shared" si="2"/>
        <v>0</v>
      </c>
      <c r="S16" s="467"/>
      <c r="T16" s="393"/>
      <c r="U16" s="387"/>
      <c r="V16" s="422"/>
    </row>
    <row r="17" spans="1:22">
      <c r="A17" s="402"/>
      <c r="B17" s="387"/>
      <c r="C17" s="122">
        <f>'5- Identificación de Riesgos'!D17</f>
        <v>0</v>
      </c>
      <c r="D17" s="112"/>
      <c r="E17" s="110"/>
      <c r="F17" s="284"/>
      <c r="G17" s="284"/>
      <c r="H17" s="284"/>
      <c r="I17" s="284"/>
      <c r="J17" s="288"/>
      <c r="K17" s="288"/>
      <c r="L17" s="102">
        <f>'5- Identificación de Riesgos'!I17</f>
        <v>0</v>
      </c>
      <c r="M17" s="129"/>
      <c r="N17" s="102"/>
      <c r="O17" s="102"/>
      <c r="P17" s="102"/>
      <c r="Q17" s="102"/>
      <c r="R17" s="106">
        <f t="shared" si="2"/>
        <v>0</v>
      </c>
      <c r="S17" s="467"/>
      <c r="T17" s="393"/>
      <c r="U17" s="387"/>
      <c r="V17" s="422"/>
    </row>
    <row r="18" spans="1:22">
      <c r="A18" s="402"/>
      <c r="B18" s="387"/>
      <c r="C18" s="122">
        <f>'5- Identificación de Riesgos'!D18</f>
        <v>0</v>
      </c>
      <c r="D18" s="112"/>
      <c r="E18" s="110"/>
      <c r="F18" s="284"/>
      <c r="G18" s="284"/>
      <c r="H18" s="284"/>
      <c r="I18" s="284"/>
      <c r="J18" s="288"/>
      <c r="K18" s="288"/>
      <c r="L18" s="102">
        <f>'5- Identificación de Riesgos'!I18</f>
        <v>0</v>
      </c>
      <c r="M18" s="129"/>
      <c r="N18" s="102"/>
      <c r="O18" s="102"/>
      <c r="P18" s="102"/>
      <c r="Q18" s="102"/>
      <c r="R18" s="106">
        <f t="shared" si="2"/>
        <v>0</v>
      </c>
      <c r="S18" s="467"/>
      <c r="T18" s="393"/>
      <c r="U18" s="387"/>
      <c r="V18" s="422"/>
    </row>
    <row r="19" spans="1:22" ht="15.75" thickBot="1">
      <c r="A19" s="403"/>
      <c r="B19" s="388"/>
      <c r="C19" s="122">
        <f>'5- Identificación de Riesgos'!D19</f>
        <v>0</v>
      </c>
      <c r="D19" s="113"/>
      <c r="E19" s="124"/>
      <c r="F19" s="285"/>
      <c r="G19" s="285"/>
      <c r="H19" s="285"/>
      <c r="I19" s="285"/>
      <c r="J19" s="289"/>
      <c r="K19" s="289"/>
      <c r="L19" s="103">
        <f>'5- Identificación de Riesgos'!I19</f>
        <v>0</v>
      </c>
      <c r="M19" s="130"/>
      <c r="N19" s="103"/>
      <c r="O19" s="103"/>
      <c r="P19" s="103"/>
      <c r="Q19" s="103"/>
      <c r="R19" s="107">
        <f t="shared" si="2"/>
        <v>0</v>
      </c>
      <c r="S19" s="468"/>
      <c r="T19" s="394"/>
      <c r="U19" s="388"/>
      <c r="V19" s="423"/>
    </row>
    <row r="20" spans="1:22" ht="115.5" thickBot="1">
      <c r="A20" s="401">
        <f>'5- Identificación de Riesgos'!A20</f>
        <v>2</v>
      </c>
      <c r="B20" s="386" t="str">
        <f>'5- Identificación de Riesgos'!B20</f>
        <v>Incumplimiento Plan Trabajo de SG-SST</v>
      </c>
      <c r="C20" s="121" t="str">
        <f>'5- Identificación de Riesgos'!D20</f>
        <v>1. Falta de recursos técnicos y financieros para la implementación del SG-SST.</v>
      </c>
      <c r="D20" s="116"/>
      <c r="E20" s="294" t="s">
        <v>506</v>
      </c>
      <c r="F20" s="286" t="s">
        <v>349</v>
      </c>
      <c r="G20" s="286" t="s">
        <v>349</v>
      </c>
      <c r="H20" s="286" t="s">
        <v>349</v>
      </c>
      <c r="I20" s="286" t="s">
        <v>349</v>
      </c>
      <c r="J20" s="464">
        <f t="shared" ref="J20:J34" si="3">COUNTIF(F20:I20,"SI")/4</f>
        <v>1</v>
      </c>
      <c r="K20" s="290">
        <f>AVERAGE(J20:J29)</f>
        <v>1</v>
      </c>
      <c r="L20" s="101" t="str">
        <f>'5- Identificación de Riesgos'!I20</f>
        <v>Afectación Económica</v>
      </c>
      <c r="M20" s="109" t="s">
        <v>350</v>
      </c>
      <c r="N20" s="101" t="s">
        <v>349</v>
      </c>
      <c r="O20" s="101" t="s">
        <v>349</v>
      </c>
      <c r="P20" s="101" t="s">
        <v>349</v>
      </c>
      <c r="Q20" s="101" t="s">
        <v>349</v>
      </c>
      <c r="R20" s="108">
        <f t="shared" si="2"/>
        <v>1</v>
      </c>
      <c r="S20" s="469">
        <f t="shared" ref="S20" si="4">AVERAGE(R20:R29)</f>
        <v>0.13500000000000001</v>
      </c>
      <c r="T20" s="392"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386"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421" t="str">
        <f>CONCATENATE(VLOOKUP((LEFT(T20,LEN(T20)-4)&amp;LEFT(U20,LEN(U20)-4)),'9- Matriz de Calor '!$D$18:$E$42,2,0)," - ",RIGHT(T20,1)*RIGHT(U20,1))</f>
        <v>Moderado - 3</v>
      </c>
    </row>
    <row r="21" spans="1:22" ht="227.1" customHeight="1" thickBot="1">
      <c r="A21" s="402"/>
      <c r="B21" s="387"/>
      <c r="C21" s="122" t="str">
        <f>'5- Identificación de Riesgos'!D21</f>
        <v>2. Falta de seguimiento y control a la ejecución del plan anual SST.</v>
      </c>
      <c r="D21" s="112"/>
      <c r="E21" s="295" t="s">
        <v>507</v>
      </c>
      <c r="F21" s="286" t="s">
        <v>349</v>
      </c>
      <c r="G21" s="286" t="s">
        <v>349</v>
      </c>
      <c r="H21" s="286" t="s">
        <v>349</v>
      </c>
      <c r="I21" s="286" t="s">
        <v>349</v>
      </c>
      <c r="J21" s="465"/>
      <c r="K21" s="290">
        <f t="shared" ref="K21:K24" si="5">AVERAGE(J21:J30)</f>
        <v>1</v>
      </c>
      <c r="L21" s="102" t="str">
        <f>'5- Identificación de Riesgos'!I21</f>
        <v>Afectación de reputacion,imagén,  credibilidad, satisfacción de usuarios y PI</v>
      </c>
      <c r="M21" s="178" t="s">
        <v>351</v>
      </c>
      <c r="N21" s="102" t="s">
        <v>352</v>
      </c>
      <c r="O21" s="102" t="s">
        <v>352</v>
      </c>
      <c r="P21" s="102" t="s">
        <v>349</v>
      </c>
      <c r="Q21" s="102" t="s">
        <v>349</v>
      </c>
      <c r="R21" s="106">
        <f t="shared" si="2"/>
        <v>0.35</v>
      </c>
      <c r="S21" s="467"/>
      <c r="T21" s="393"/>
      <c r="U21" s="387"/>
      <c r="V21" s="422"/>
    </row>
    <row r="22" spans="1:22" ht="251.45" customHeight="1" thickBot="1">
      <c r="A22" s="402"/>
      <c r="B22" s="387"/>
      <c r="C22" s="122" t="str">
        <f>'5- Identificación de Riesgos'!D22</f>
        <v>3. Perfil inadecuado para el cargo o alta rotación de servidores judiciales con rol y responsabilidades del SG-SST.</v>
      </c>
      <c r="D22" s="112"/>
      <c r="E22" s="295" t="s">
        <v>508</v>
      </c>
      <c r="F22" s="286" t="s">
        <v>349</v>
      </c>
      <c r="G22" s="286" t="s">
        <v>349</v>
      </c>
      <c r="H22" s="286" t="s">
        <v>349</v>
      </c>
      <c r="I22" s="286" t="s">
        <v>349</v>
      </c>
      <c r="J22" s="466"/>
      <c r="K22" s="290">
        <f t="shared" si="5"/>
        <v>1</v>
      </c>
      <c r="L22" s="102" t="str">
        <f>'5- Identificación de Riesgos'!I22</f>
        <v>Incumplimiento de las metas establecidas</v>
      </c>
      <c r="M22" s="110" t="s">
        <v>353</v>
      </c>
      <c r="N22" s="104"/>
      <c r="O22" s="104"/>
      <c r="P22" s="104"/>
      <c r="Q22" s="104"/>
      <c r="R22" s="106">
        <f t="shared" si="2"/>
        <v>0</v>
      </c>
      <c r="S22" s="467"/>
      <c r="T22" s="393"/>
      <c r="U22" s="387"/>
      <c r="V22" s="422"/>
    </row>
    <row r="23" spans="1:22" ht="185.45" customHeight="1" thickBot="1">
      <c r="A23" s="402"/>
      <c r="B23" s="387"/>
      <c r="C23" s="122" t="str">
        <f>'5- Identificación de Riesgos'!D23</f>
        <v>4. Baja participación e interés de los grupos del apoyo del SG-SST.</v>
      </c>
      <c r="D23" s="112"/>
      <c r="E23" s="295" t="s">
        <v>509</v>
      </c>
      <c r="F23" s="284" t="s">
        <v>349</v>
      </c>
      <c r="G23" s="284" t="s">
        <v>349</v>
      </c>
      <c r="H23" s="284" t="s">
        <v>349</v>
      </c>
      <c r="I23" s="284" t="s">
        <v>349</v>
      </c>
      <c r="J23" s="288">
        <f t="shared" si="3"/>
        <v>1</v>
      </c>
      <c r="K23" s="290">
        <f t="shared" si="5"/>
        <v>0.8</v>
      </c>
      <c r="L23" s="102">
        <f>'5- Identificación de Riesgos'!I23</f>
        <v>0</v>
      </c>
      <c r="M23" s="129"/>
      <c r="N23" s="102"/>
      <c r="O23" s="102"/>
      <c r="P23" s="102"/>
      <c r="Q23" s="102"/>
      <c r="R23" s="106">
        <f t="shared" si="2"/>
        <v>0</v>
      </c>
      <c r="S23" s="467"/>
      <c r="T23" s="393"/>
      <c r="U23" s="387"/>
      <c r="V23" s="422"/>
    </row>
    <row r="24" spans="1:22" ht="206.1" customHeight="1">
      <c r="A24" s="402"/>
      <c r="B24" s="387"/>
      <c r="C24" s="122" t="str">
        <f>'5- Identificación de Riesgos'!D24</f>
        <v>5. Modalidad de teletrabajo</v>
      </c>
      <c r="D24" s="112"/>
      <c r="E24" s="296" t="s">
        <v>510</v>
      </c>
      <c r="F24" s="284" t="s">
        <v>349</v>
      </c>
      <c r="G24" s="284" t="s">
        <v>349</v>
      </c>
      <c r="H24" s="284" t="s">
        <v>349</v>
      </c>
      <c r="I24" s="284" t="s">
        <v>349</v>
      </c>
      <c r="J24" s="288">
        <f t="shared" si="3"/>
        <v>1</v>
      </c>
      <c r="K24" s="290">
        <f t="shared" si="5"/>
        <v>0.6</v>
      </c>
      <c r="L24" s="102">
        <f>'5- Identificación de Riesgos'!I24</f>
        <v>0</v>
      </c>
      <c r="M24" s="129"/>
      <c r="N24" s="102"/>
      <c r="O24" s="102"/>
      <c r="P24" s="102"/>
      <c r="Q24" s="102"/>
      <c r="R24" s="106">
        <f t="shared" si="2"/>
        <v>0</v>
      </c>
      <c r="S24" s="467"/>
      <c r="T24" s="393"/>
      <c r="U24" s="387"/>
      <c r="V24" s="422"/>
    </row>
    <row r="25" spans="1:22">
      <c r="A25" s="402"/>
      <c r="B25" s="387"/>
      <c r="C25" s="122">
        <f>'5- Identificación de Riesgos'!D25</f>
        <v>0</v>
      </c>
      <c r="D25" s="112"/>
      <c r="E25" s="110"/>
      <c r="F25" s="284"/>
      <c r="G25" s="284"/>
      <c r="H25" s="284"/>
      <c r="I25" s="284"/>
      <c r="J25" s="288"/>
      <c r="K25" s="288"/>
      <c r="L25" s="102">
        <f>'5- Identificación de Riesgos'!I25</f>
        <v>0</v>
      </c>
      <c r="M25" s="129"/>
      <c r="N25" s="102"/>
      <c r="O25" s="102"/>
      <c r="P25" s="102"/>
      <c r="Q25" s="102"/>
      <c r="R25" s="106">
        <f t="shared" si="2"/>
        <v>0</v>
      </c>
      <c r="S25" s="467"/>
      <c r="T25" s="393"/>
      <c r="U25" s="387"/>
      <c r="V25" s="422"/>
    </row>
    <row r="26" spans="1:22">
      <c r="A26" s="402"/>
      <c r="B26" s="387"/>
      <c r="C26" s="122">
        <f>'5- Identificación de Riesgos'!D26</f>
        <v>0</v>
      </c>
      <c r="D26" s="112"/>
      <c r="E26" s="110"/>
      <c r="F26" s="284"/>
      <c r="G26" s="284"/>
      <c r="H26" s="284"/>
      <c r="I26" s="284"/>
      <c r="J26" s="288"/>
      <c r="K26" s="288"/>
      <c r="L26" s="102">
        <f>'5- Identificación de Riesgos'!I26</f>
        <v>0</v>
      </c>
      <c r="M26" s="129"/>
      <c r="N26" s="102"/>
      <c r="O26" s="102"/>
      <c r="P26" s="102"/>
      <c r="Q26" s="102"/>
      <c r="R26" s="106">
        <f t="shared" si="2"/>
        <v>0</v>
      </c>
      <c r="S26" s="467"/>
      <c r="T26" s="393"/>
      <c r="U26" s="387"/>
      <c r="V26" s="422"/>
    </row>
    <row r="27" spans="1:22">
      <c r="A27" s="402"/>
      <c r="B27" s="387"/>
      <c r="C27" s="122">
        <f>'5- Identificación de Riesgos'!D27</f>
        <v>0</v>
      </c>
      <c r="D27" s="112"/>
      <c r="E27" s="110"/>
      <c r="F27" s="284"/>
      <c r="G27" s="284"/>
      <c r="H27" s="284"/>
      <c r="I27" s="284"/>
      <c r="J27" s="288"/>
      <c r="K27" s="288"/>
      <c r="L27" s="102">
        <f>'5- Identificación de Riesgos'!I27</f>
        <v>0</v>
      </c>
      <c r="M27" s="129"/>
      <c r="N27" s="102"/>
      <c r="O27" s="102"/>
      <c r="P27" s="102"/>
      <c r="Q27" s="102"/>
      <c r="R27" s="106">
        <f t="shared" si="2"/>
        <v>0</v>
      </c>
      <c r="S27" s="467"/>
      <c r="T27" s="393"/>
      <c r="U27" s="387"/>
      <c r="V27" s="422"/>
    </row>
    <row r="28" spans="1:22">
      <c r="A28" s="402"/>
      <c r="B28" s="387"/>
      <c r="C28" s="122">
        <f>'5- Identificación de Riesgos'!D28</f>
        <v>0</v>
      </c>
      <c r="D28" s="112"/>
      <c r="E28" s="110"/>
      <c r="F28" s="284"/>
      <c r="G28" s="284"/>
      <c r="H28" s="284"/>
      <c r="I28" s="284"/>
      <c r="J28" s="288"/>
      <c r="K28" s="288"/>
      <c r="L28" s="102">
        <f>'5- Identificación de Riesgos'!I28</f>
        <v>0</v>
      </c>
      <c r="M28" s="129"/>
      <c r="N28" s="102"/>
      <c r="O28" s="102"/>
      <c r="P28" s="102"/>
      <c r="Q28" s="102"/>
      <c r="R28" s="106">
        <f t="shared" si="2"/>
        <v>0</v>
      </c>
      <c r="S28" s="467"/>
      <c r="T28" s="393"/>
      <c r="U28" s="387"/>
      <c r="V28" s="422"/>
    </row>
    <row r="29" spans="1:22" ht="15.75" thickBot="1">
      <c r="A29" s="403"/>
      <c r="B29" s="388"/>
      <c r="C29" s="123">
        <f>'5- Identificación de Riesgos'!D29</f>
        <v>0</v>
      </c>
      <c r="D29" s="113"/>
      <c r="E29" s="125"/>
      <c r="F29" s="285"/>
      <c r="G29" s="285"/>
      <c r="H29" s="285"/>
      <c r="I29" s="285"/>
      <c r="J29" s="289"/>
      <c r="K29" s="289"/>
      <c r="L29" s="103">
        <f>'5- Identificación de Riesgos'!I29</f>
        <v>0</v>
      </c>
      <c r="M29" s="130"/>
      <c r="N29" s="103"/>
      <c r="O29" s="103"/>
      <c r="P29" s="103"/>
      <c r="Q29" s="103"/>
      <c r="R29" s="107">
        <f t="shared" si="2"/>
        <v>0</v>
      </c>
      <c r="S29" s="468"/>
      <c r="T29" s="394"/>
      <c r="U29" s="388"/>
      <c r="V29" s="423"/>
    </row>
    <row r="30" spans="1:22" ht="281.25" thickBot="1">
      <c r="A30" s="401">
        <f>'5- Identificación de Riesgos'!A30</f>
        <v>3</v>
      </c>
      <c r="B30" s="386" t="str">
        <f>'5- Identificación de Riesgos'!B30</f>
        <v xml:space="preserve">Aumento de Accidentes de trabajo y enfermedades laborales o salud pública </v>
      </c>
      <c r="C30" s="121" t="str">
        <f>'5- Identificación de Riesgos'!D30</f>
        <v>1. Condiciones y actos inseguros.</v>
      </c>
      <c r="D30" s="116"/>
      <c r="E30" s="292" t="s">
        <v>513</v>
      </c>
      <c r="F30" s="283" t="s">
        <v>349</v>
      </c>
      <c r="G30" s="283" t="s">
        <v>349</v>
      </c>
      <c r="H30" s="283" t="s">
        <v>349</v>
      </c>
      <c r="I30" s="283" t="s">
        <v>349</v>
      </c>
      <c r="J30" s="290">
        <f t="shared" si="3"/>
        <v>1</v>
      </c>
      <c r="K30" s="290">
        <f>AVERAGE(J30:J39)</f>
        <v>0.2</v>
      </c>
      <c r="L30" s="101" t="str">
        <f>'5- Identificación de Riesgos'!I30</f>
        <v>Afectación Económica</v>
      </c>
      <c r="M30" s="109" t="s">
        <v>354</v>
      </c>
      <c r="N30" s="101" t="s">
        <v>349</v>
      </c>
      <c r="O30" s="101" t="s">
        <v>349</v>
      </c>
      <c r="P30" s="101" t="s">
        <v>349</v>
      </c>
      <c r="Q30" s="101" t="s">
        <v>349</v>
      </c>
      <c r="R30" s="108">
        <f t="shared" ref="R30:R59" si="6">SUM(COUNTIF(N30,"SI")*25%,COUNTIF(O30,"SI")*40%,COUNTIF(P30,"SI")*25%,COUNTIF(Q30,"SI")*10%)</f>
        <v>1</v>
      </c>
      <c r="S30" s="469">
        <f t="shared" ref="S30" si="7">AVERAGE(R30:R39)</f>
        <v>0.13500000000000001</v>
      </c>
      <c r="T30" s="392"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386"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21" t="str">
        <f>CONCATENATE(VLOOKUP((LEFT(T30,LEN(T30)-4)&amp;LEFT(U30,LEN(U30)-4)),'9- Matriz de Calor '!$D$18:$E$42,2,0)," - ",RIGHT(T30,1)*RIGHT(U30,1))</f>
        <v>Moderado - 3</v>
      </c>
    </row>
    <row r="31" spans="1:22" ht="318.75">
      <c r="A31" s="402"/>
      <c r="B31" s="387"/>
      <c r="C31" s="122" t="str">
        <f>'5- Identificación de Riesgos'!D31</f>
        <v>2. Falta de conocimiento por parte de los servidores judiciales sobre la definición incidente y accidente laboral.</v>
      </c>
      <c r="D31" s="112"/>
      <c r="E31" s="292" t="s">
        <v>514</v>
      </c>
      <c r="F31" s="283" t="s">
        <v>349</v>
      </c>
      <c r="G31" s="283" t="s">
        <v>349</v>
      </c>
      <c r="H31" s="283" t="s">
        <v>349</v>
      </c>
      <c r="I31" s="283" t="s">
        <v>349</v>
      </c>
      <c r="J31" s="288">
        <f t="shared" si="3"/>
        <v>1</v>
      </c>
      <c r="K31" s="290">
        <f>AVERAGE(J31:J40)</f>
        <v>0.125</v>
      </c>
      <c r="L31" s="102" t="str">
        <f>'5- Identificación de Riesgos'!I31</f>
        <v>Afectación de reputacion,imagén,  credibilidad, satisfacción de usuarios y PI</v>
      </c>
      <c r="M31" s="178" t="s">
        <v>351</v>
      </c>
      <c r="N31" s="102" t="s">
        <v>352</v>
      </c>
      <c r="O31" s="102" t="s">
        <v>352</v>
      </c>
      <c r="P31" s="102" t="s">
        <v>349</v>
      </c>
      <c r="Q31" s="102" t="s">
        <v>349</v>
      </c>
      <c r="R31" s="106">
        <f t="shared" si="6"/>
        <v>0.35</v>
      </c>
      <c r="S31" s="467"/>
      <c r="T31" s="393"/>
      <c r="U31" s="387"/>
      <c r="V31" s="422"/>
    </row>
    <row r="32" spans="1:22" ht="30">
      <c r="A32" s="402"/>
      <c r="B32" s="387"/>
      <c r="C32" s="122">
        <f>'5- Identificación de Riesgos'!D32</f>
        <v>0</v>
      </c>
      <c r="D32" s="112"/>
      <c r="E32" s="110"/>
      <c r="F32" s="284"/>
      <c r="G32" s="284"/>
      <c r="H32" s="284"/>
      <c r="I32" s="284"/>
      <c r="J32" s="288">
        <f t="shared" si="3"/>
        <v>0</v>
      </c>
      <c r="K32" s="288"/>
      <c r="L32" s="102" t="str">
        <f>'5- Identificación de Riesgos'!I32</f>
        <v>Incumplimiento de las metas establecidas</v>
      </c>
      <c r="M32" s="110" t="s">
        <v>353</v>
      </c>
      <c r="N32" s="104"/>
      <c r="O32" s="104"/>
      <c r="P32" s="104"/>
      <c r="Q32" s="104"/>
      <c r="R32" s="106">
        <f t="shared" si="6"/>
        <v>0</v>
      </c>
      <c r="S32" s="467"/>
      <c r="T32" s="393"/>
      <c r="U32" s="387"/>
      <c r="V32" s="422"/>
    </row>
    <row r="33" spans="1:22">
      <c r="A33" s="402"/>
      <c r="B33" s="387"/>
      <c r="C33" s="122">
        <f>'5- Identificación de Riesgos'!D33</f>
        <v>0</v>
      </c>
      <c r="D33" s="112"/>
      <c r="E33" s="110"/>
      <c r="F33" s="284"/>
      <c r="G33" s="284"/>
      <c r="H33" s="284"/>
      <c r="I33" s="284"/>
      <c r="J33" s="288">
        <f t="shared" si="3"/>
        <v>0</v>
      </c>
      <c r="K33" s="288"/>
      <c r="L33" s="102">
        <f>'5- Identificación de Riesgos'!I33</f>
        <v>0</v>
      </c>
      <c r="M33" s="129"/>
      <c r="N33" s="102"/>
      <c r="O33" s="102"/>
      <c r="P33" s="102"/>
      <c r="Q33" s="102"/>
      <c r="R33" s="106">
        <f t="shared" si="6"/>
        <v>0</v>
      </c>
      <c r="S33" s="467"/>
      <c r="T33" s="393"/>
      <c r="U33" s="387"/>
      <c r="V33" s="422"/>
    </row>
    <row r="34" spans="1:22">
      <c r="A34" s="402"/>
      <c r="B34" s="387"/>
      <c r="C34" s="122">
        <f>'5- Identificación de Riesgos'!D34</f>
        <v>0</v>
      </c>
      <c r="D34" s="112"/>
      <c r="E34" s="112"/>
      <c r="F34" s="284"/>
      <c r="G34" s="284"/>
      <c r="H34" s="284"/>
      <c r="I34" s="284"/>
      <c r="J34" s="288">
        <f t="shared" si="3"/>
        <v>0</v>
      </c>
      <c r="K34" s="288"/>
      <c r="L34" s="102">
        <f>'5- Identificación de Riesgos'!I34</f>
        <v>0</v>
      </c>
      <c r="M34" s="129"/>
      <c r="N34" s="102"/>
      <c r="O34" s="102"/>
      <c r="P34" s="102"/>
      <c r="Q34" s="102"/>
      <c r="R34" s="106">
        <f t="shared" si="6"/>
        <v>0</v>
      </c>
      <c r="S34" s="467"/>
      <c r="T34" s="393"/>
      <c r="U34" s="387"/>
      <c r="V34" s="422"/>
    </row>
    <row r="35" spans="1:22">
      <c r="A35" s="402"/>
      <c r="B35" s="387"/>
      <c r="C35" s="122">
        <f>'5- Identificación de Riesgos'!D35</f>
        <v>0</v>
      </c>
      <c r="D35" s="112"/>
      <c r="E35" s="110"/>
      <c r="F35" s="102"/>
      <c r="G35" s="102"/>
      <c r="H35" s="102"/>
      <c r="I35" s="102"/>
      <c r="J35" s="106">
        <f t="shared" ref="J35:J69" si="8">COUNTIF(F35:I35,"SI")/4</f>
        <v>0</v>
      </c>
      <c r="K35" s="288"/>
      <c r="L35" s="102">
        <f>'5- Identificación de Riesgos'!I35</f>
        <v>0</v>
      </c>
      <c r="M35" s="129"/>
      <c r="N35" s="102"/>
      <c r="O35" s="102"/>
      <c r="P35" s="102"/>
      <c r="Q35" s="102"/>
      <c r="R35" s="106">
        <f t="shared" si="6"/>
        <v>0</v>
      </c>
      <c r="S35" s="467"/>
      <c r="T35" s="393"/>
      <c r="U35" s="387"/>
      <c r="V35" s="422"/>
    </row>
    <row r="36" spans="1:22">
      <c r="A36" s="402"/>
      <c r="B36" s="387"/>
      <c r="C36" s="122">
        <f>'5- Identificación de Riesgos'!D36</f>
        <v>0</v>
      </c>
      <c r="D36" s="112"/>
      <c r="E36" s="110"/>
      <c r="F36" s="102"/>
      <c r="G36" s="102"/>
      <c r="H36" s="102"/>
      <c r="I36" s="102"/>
      <c r="J36" s="106">
        <f t="shared" si="8"/>
        <v>0</v>
      </c>
      <c r="K36" s="288"/>
      <c r="L36" s="102">
        <f>'5- Identificación de Riesgos'!I36</f>
        <v>0</v>
      </c>
      <c r="M36" s="129"/>
      <c r="N36" s="102"/>
      <c r="O36" s="102"/>
      <c r="P36" s="102"/>
      <c r="Q36" s="102"/>
      <c r="R36" s="106">
        <f t="shared" si="6"/>
        <v>0</v>
      </c>
      <c r="S36" s="467"/>
      <c r="T36" s="393"/>
      <c r="U36" s="387"/>
      <c r="V36" s="422"/>
    </row>
    <row r="37" spans="1:22">
      <c r="A37" s="402"/>
      <c r="B37" s="387"/>
      <c r="C37" s="122">
        <f>'5- Identificación de Riesgos'!D37</f>
        <v>0</v>
      </c>
      <c r="D37" s="112"/>
      <c r="E37" s="110"/>
      <c r="F37" s="102"/>
      <c r="G37" s="102"/>
      <c r="H37" s="102"/>
      <c r="I37" s="102"/>
      <c r="J37" s="106">
        <f t="shared" si="8"/>
        <v>0</v>
      </c>
      <c r="K37" s="288"/>
      <c r="L37" s="102">
        <f>'5- Identificación de Riesgos'!I37</f>
        <v>0</v>
      </c>
      <c r="M37" s="129"/>
      <c r="N37" s="102"/>
      <c r="O37" s="102"/>
      <c r="P37" s="102"/>
      <c r="Q37" s="102"/>
      <c r="R37" s="106">
        <f t="shared" si="6"/>
        <v>0</v>
      </c>
      <c r="S37" s="467"/>
      <c r="T37" s="393"/>
      <c r="U37" s="387"/>
      <c r="V37" s="422"/>
    </row>
    <row r="38" spans="1:22">
      <c r="A38" s="402"/>
      <c r="B38" s="387"/>
      <c r="C38" s="122">
        <f>'5- Identificación de Riesgos'!D38</f>
        <v>0</v>
      </c>
      <c r="D38" s="112"/>
      <c r="E38" s="110"/>
      <c r="F38" s="102"/>
      <c r="G38" s="102"/>
      <c r="H38" s="102"/>
      <c r="I38" s="102"/>
      <c r="J38" s="106">
        <f t="shared" si="8"/>
        <v>0</v>
      </c>
      <c r="K38" s="288"/>
      <c r="L38" s="102">
        <f>'5- Identificación de Riesgos'!I38</f>
        <v>0</v>
      </c>
      <c r="M38" s="129"/>
      <c r="N38" s="102"/>
      <c r="O38" s="102"/>
      <c r="P38" s="102"/>
      <c r="Q38" s="102"/>
      <c r="R38" s="106">
        <f t="shared" si="6"/>
        <v>0</v>
      </c>
      <c r="S38" s="467"/>
      <c r="T38" s="393"/>
      <c r="U38" s="387"/>
      <c r="V38" s="422"/>
    </row>
    <row r="39" spans="1:22" ht="15.75" thickBot="1">
      <c r="A39" s="403"/>
      <c r="B39" s="388"/>
      <c r="C39" s="123">
        <f>'5- Identificación de Riesgos'!D39</f>
        <v>0</v>
      </c>
      <c r="D39" s="113"/>
      <c r="E39" s="125"/>
      <c r="F39" s="103"/>
      <c r="G39" s="103"/>
      <c r="H39" s="103"/>
      <c r="I39" s="103"/>
      <c r="J39" s="107">
        <f t="shared" si="8"/>
        <v>0</v>
      </c>
      <c r="K39" s="289"/>
      <c r="L39" s="103">
        <f>'5- Identificación de Riesgos'!I39</f>
        <v>0</v>
      </c>
      <c r="M39" s="130"/>
      <c r="N39" s="103"/>
      <c r="O39" s="103"/>
      <c r="P39" s="103"/>
      <c r="Q39" s="103"/>
      <c r="R39" s="107">
        <f t="shared" si="6"/>
        <v>0</v>
      </c>
      <c r="S39" s="468"/>
      <c r="T39" s="394"/>
      <c r="U39" s="388"/>
      <c r="V39" s="423"/>
    </row>
    <row r="40" spans="1:22" ht="409.5">
      <c r="A40" s="404">
        <f>'5- Identificación de Riesgos'!A40</f>
        <v>4</v>
      </c>
      <c r="B40" s="386" t="str">
        <f>'5- Identificación de Riesgos'!B40</f>
        <v>Recibir dádivas o beneficios a nombre propio o de terceros para  desviar recursos, no presentar o presentar reportes con información no veraz</v>
      </c>
      <c r="C40" s="121" t="str">
        <f>'5- Identificación de Riesgos'!D40</f>
        <v>1. Insuficientes programas de capacitación para la toma de conciencia debido al desconocimiento de l ley antisoborno (ISO 37001:2016), Plan Anticorrupción y  de los  valores y principios propios de la entidad</v>
      </c>
      <c r="D40" s="116"/>
      <c r="E40" s="297" t="s">
        <v>515</v>
      </c>
      <c r="F40" s="101" t="s">
        <v>352</v>
      </c>
      <c r="G40" s="101" t="s">
        <v>349</v>
      </c>
      <c r="H40" s="101" t="s">
        <v>352</v>
      </c>
      <c r="I40" s="101" t="s">
        <v>352</v>
      </c>
      <c r="J40" s="108">
        <f t="shared" si="8"/>
        <v>0.25</v>
      </c>
      <c r="K40" s="469">
        <f>AVERAGE(J40:J49)</f>
        <v>0.125</v>
      </c>
      <c r="L40" s="101" t="str">
        <f>'5- Identificación de Riesgos'!I40</f>
        <v>Afectación de reputacion,imagén,  credibilidad, satisfacción de usuarios y PI</v>
      </c>
      <c r="M40" s="109" t="s">
        <v>354</v>
      </c>
      <c r="N40" s="101" t="s">
        <v>349</v>
      </c>
      <c r="O40" s="101" t="s">
        <v>349</v>
      </c>
      <c r="P40" s="101" t="s">
        <v>349</v>
      </c>
      <c r="Q40" s="101" t="s">
        <v>349</v>
      </c>
      <c r="R40" s="108">
        <f t="shared" si="6"/>
        <v>1</v>
      </c>
      <c r="S40" s="469">
        <f t="shared" ref="S40" si="9">AVERAGE(R40:R49)</f>
        <v>0.13500000000000001</v>
      </c>
      <c r="T40" s="392"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386"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21" t="str">
        <f>CONCATENATE(VLOOKUP((LEFT(T40,LEN(T40)-4)&amp;LEFT(U40,LEN(U40)-4)),'9- Matriz de Calor '!$D$18:$E$42,2,0)," - ",RIGHT(T40,1)*RIGHT(U40,1))</f>
        <v>Moderado - 3</v>
      </c>
    </row>
    <row r="41" spans="1:22" ht="210">
      <c r="A41" s="405"/>
      <c r="B41" s="387"/>
      <c r="C41" s="122" t="str">
        <f>'5- Identificación de Riesgos'!D41</f>
        <v>2. Desconocimiento y no aplicación del Código de Ética y Buen Gobierno</v>
      </c>
      <c r="D41" s="112"/>
      <c r="E41" s="298" t="s">
        <v>516</v>
      </c>
      <c r="F41" s="102" t="s">
        <v>352</v>
      </c>
      <c r="G41" s="102" t="s">
        <v>352</v>
      </c>
      <c r="H41" s="102" t="s">
        <v>352</v>
      </c>
      <c r="I41" s="102" t="s">
        <v>352</v>
      </c>
      <c r="J41" s="106">
        <f t="shared" si="8"/>
        <v>0</v>
      </c>
      <c r="K41" s="467"/>
      <c r="L41" s="102">
        <f>'5- Identificación de Riesgos'!I41</f>
        <v>0</v>
      </c>
      <c r="M41" s="178" t="s">
        <v>351</v>
      </c>
      <c r="N41" s="102" t="s">
        <v>352</v>
      </c>
      <c r="O41" s="102" t="s">
        <v>352</v>
      </c>
      <c r="P41" s="102" t="s">
        <v>349</v>
      </c>
      <c r="Q41" s="102" t="s">
        <v>349</v>
      </c>
      <c r="R41" s="106">
        <f t="shared" si="6"/>
        <v>0.35</v>
      </c>
      <c r="S41" s="467"/>
      <c r="T41" s="393"/>
      <c r="U41" s="387"/>
      <c r="V41" s="422"/>
    </row>
    <row r="42" spans="1:22" ht="210">
      <c r="A42" s="405"/>
      <c r="B42" s="387"/>
      <c r="C42" s="122" t="str">
        <f>'5- Identificación de Riesgos'!D42</f>
        <v>3. Carencia de compromiso  y transparencia de los servidores judiciales</v>
      </c>
      <c r="D42" s="112"/>
      <c r="E42" s="112" t="s">
        <v>517</v>
      </c>
      <c r="F42" s="102" t="s">
        <v>349</v>
      </c>
      <c r="G42" s="102" t="s">
        <v>349</v>
      </c>
      <c r="H42" s="102" t="s">
        <v>349</v>
      </c>
      <c r="I42" s="102" t="s">
        <v>349</v>
      </c>
      <c r="J42" s="106">
        <f t="shared" si="8"/>
        <v>1</v>
      </c>
      <c r="K42" s="467"/>
      <c r="L42" s="102">
        <f>'5- Identificación de Riesgos'!I42</f>
        <v>0</v>
      </c>
      <c r="M42" s="110" t="s">
        <v>353</v>
      </c>
      <c r="N42" s="104"/>
      <c r="O42" s="104"/>
      <c r="P42" s="104"/>
      <c r="Q42" s="104"/>
      <c r="R42" s="106">
        <f t="shared" si="6"/>
        <v>0</v>
      </c>
      <c r="S42" s="467"/>
      <c r="T42" s="393"/>
      <c r="U42" s="387"/>
      <c r="V42" s="422"/>
    </row>
    <row r="43" spans="1:22">
      <c r="A43" s="405"/>
      <c r="B43" s="387"/>
      <c r="C43" s="122">
        <f>'5- Identificación de Riesgos'!D43</f>
        <v>0</v>
      </c>
      <c r="D43" s="112"/>
      <c r="E43" s="110"/>
      <c r="F43" s="102"/>
      <c r="G43" s="102"/>
      <c r="H43" s="102"/>
      <c r="I43" s="102"/>
      <c r="J43" s="106">
        <f t="shared" si="8"/>
        <v>0</v>
      </c>
      <c r="K43" s="467"/>
      <c r="L43" s="102">
        <f>'5- Identificación de Riesgos'!I43</f>
        <v>0</v>
      </c>
      <c r="M43" s="129"/>
      <c r="N43" s="102"/>
      <c r="O43" s="102"/>
      <c r="P43" s="102"/>
      <c r="Q43" s="102"/>
      <c r="R43" s="106">
        <f t="shared" si="6"/>
        <v>0</v>
      </c>
      <c r="S43" s="467"/>
      <c r="T43" s="393"/>
      <c r="U43" s="387"/>
      <c r="V43" s="422"/>
    </row>
    <row r="44" spans="1:22">
      <c r="A44" s="405"/>
      <c r="B44" s="387"/>
      <c r="C44" s="122">
        <f>'5- Identificación de Riesgos'!D44</f>
        <v>0</v>
      </c>
      <c r="D44" s="112"/>
      <c r="E44" s="112"/>
      <c r="F44" s="102"/>
      <c r="G44" s="102"/>
      <c r="H44" s="102"/>
      <c r="I44" s="102"/>
      <c r="J44" s="106">
        <f t="shared" si="8"/>
        <v>0</v>
      </c>
      <c r="K44" s="467"/>
      <c r="L44" s="102">
        <f>'5- Identificación de Riesgos'!I44</f>
        <v>0</v>
      </c>
      <c r="M44" s="129"/>
      <c r="N44" s="102"/>
      <c r="O44" s="102"/>
      <c r="P44" s="102"/>
      <c r="Q44" s="102"/>
      <c r="R44" s="106">
        <f t="shared" si="6"/>
        <v>0</v>
      </c>
      <c r="S44" s="467"/>
      <c r="T44" s="393"/>
      <c r="U44" s="387"/>
      <c r="V44" s="422"/>
    </row>
    <row r="45" spans="1:22">
      <c r="A45" s="405"/>
      <c r="B45" s="387"/>
      <c r="C45" s="122">
        <f>'5- Identificación de Riesgos'!D45</f>
        <v>0</v>
      </c>
      <c r="D45" s="112"/>
      <c r="E45" s="110"/>
      <c r="F45" s="102"/>
      <c r="G45" s="102"/>
      <c r="H45" s="102"/>
      <c r="I45" s="102"/>
      <c r="J45" s="106">
        <f t="shared" si="8"/>
        <v>0</v>
      </c>
      <c r="K45" s="467"/>
      <c r="L45" s="102">
        <f>'5- Identificación de Riesgos'!I45</f>
        <v>0</v>
      </c>
      <c r="M45" s="129"/>
      <c r="N45" s="102"/>
      <c r="O45" s="102"/>
      <c r="P45" s="102"/>
      <c r="Q45" s="102"/>
      <c r="R45" s="106">
        <f t="shared" si="6"/>
        <v>0</v>
      </c>
      <c r="S45" s="467"/>
      <c r="T45" s="393"/>
      <c r="U45" s="387"/>
      <c r="V45" s="422"/>
    </row>
    <row r="46" spans="1:22">
      <c r="A46" s="405"/>
      <c r="B46" s="387"/>
      <c r="C46" s="122">
        <f>'5- Identificación de Riesgos'!D46</f>
        <v>0</v>
      </c>
      <c r="D46" s="112"/>
      <c r="E46" s="110"/>
      <c r="F46" s="102"/>
      <c r="G46" s="102"/>
      <c r="H46" s="102"/>
      <c r="I46" s="102"/>
      <c r="J46" s="106">
        <f t="shared" si="8"/>
        <v>0</v>
      </c>
      <c r="K46" s="467"/>
      <c r="L46" s="102">
        <f>'5- Identificación de Riesgos'!I46</f>
        <v>0</v>
      </c>
      <c r="M46" s="129"/>
      <c r="N46" s="102"/>
      <c r="O46" s="102"/>
      <c r="P46" s="102"/>
      <c r="Q46" s="102"/>
      <c r="R46" s="106">
        <f t="shared" si="6"/>
        <v>0</v>
      </c>
      <c r="S46" s="467"/>
      <c r="T46" s="393"/>
      <c r="U46" s="387"/>
      <c r="V46" s="422"/>
    </row>
    <row r="47" spans="1:22">
      <c r="A47" s="405"/>
      <c r="B47" s="387"/>
      <c r="C47" s="122">
        <f>'5- Identificación de Riesgos'!D47</f>
        <v>0</v>
      </c>
      <c r="D47" s="112"/>
      <c r="E47" s="110"/>
      <c r="F47" s="102"/>
      <c r="G47" s="102"/>
      <c r="H47" s="102"/>
      <c r="I47" s="102"/>
      <c r="J47" s="106">
        <f t="shared" si="8"/>
        <v>0</v>
      </c>
      <c r="K47" s="467"/>
      <c r="L47" s="102">
        <f>'5- Identificación de Riesgos'!I47</f>
        <v>0</v>
      </c>
      <c r="M47" s="129"/>
      <c r="N47" s="102"/>
      <c r="O47" s="102"/>
      <c r="P47" s="102"/>
      <c r="Q47" s="102"/>
      <c r="R47" s="106">
        <f t="shared" si="6"/>
        <v>0</v>
      </c>
      <c r="S47" s="467"/>
      <c r="T47" s="393"/>
      <c r="U47" s="387"/>
      <c r="V47" s="422"/>
    </row>
    <row r="48" spans="1:22">
      <c r="A48" s="405"/>
      <c r="B48" s="387"/>
      <c r="C48" s="122">
        <f>'5- Identificación de Riesgos'!D48</f>
        <v>0</v>
      </c>
      <c r="D48" s="112"/>
      <c r="E48" s="110"/>
      <c r="F48" s="102"/>
      <c r="G48" s="102"/>
      <c r="H48" s="102"/>
      <c r="I48" s="102"/>
      <c r="J48" s="106">
        <f t="shared" si="8"/>
        <v>0</v>
      </c>
      <c r="K48" s="467"/>
      <c r="L48" s="102">
        <f>'5- Identificación de Riesgos'!I48</f>
        <v>0</v>
      </c>
      <c r="M48" s="129"/>
      <c r="N48" s="102"/>
      <c r="O48" s="102"/>
      <c r="P48" s="102"/>
      <c r="Q48" s="102"/>
      <c r="R48" s="106">
        <f t="shared" si="6"/>
        <v>0</v>
      </c>
      <c r="S48" s="467"/>
      <c r="T48" s="393"/>
      <c r="U48" s="387"/>
      <c r="V48" s="422"/>
    </row>
    <row r="49" spans="1:22" ht="15.75" thickBot="1">
      <c r="A49" s="406"/>
      <c r="B49" s="388"/>
      <c r="C49" s="123">
        <f>'5- Identificación de Riesgos'!D49</f>
        <v>0</v>
      </c>
      <c r="D49" s="113"/>
      <c r="E49" s="125"/>
      <c r="F49" s="103"/>
      <c r="G49" s="103"/>
      <c r="H49" s="103"/>
      <c r="I49" s="103"/>
      <c r="J49" s="107">
        <f t="shared" si="8"/>
        <v>0</v>
      </c>
      <c r="K49" s="468"/>
      <c r="L49" s="103">
        <f>'5- Identificación de Riesgos'!I49</f>
        <v>0</v>
      </c>
      <c r="M49" s="130"/>
      <c r="N49" s="103"/>
      <c r="O49" s="103"/>
      <c r="P49" s="103"/>
      <c r="Q49" s="103"/>
      <c r="R49" s="107">
        <f t="shared" si="6"/>
        <v>0</v>
      </c>
      <c r="S49" s="468"/>
      <c r="T49" s="394"/>
      <c r="U49" s="388"/>
      <c r="V49" s="423"/>
    </row>
    <row r="50" spans="1:22" ht="210">
      <c r="A50" s="404">
        <f>'5- Identificación de Riesgos'!A50</f>
        <v>5</v>
      </c>
      <c r="B50" s="386"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1" t="str">
        <f>'5- Identificación de Riesgos'!D50</f>
        <v>1. Falta de ética de los servidores públicos (Debilidades en principios y valores)</v>
      </c>
      <c r="D50" s="116"/>
      <c r="E50" s="112" t="s">
        <v>517</v>
      </c>
      <c r="F50" s="101" t="s">
        <v>349</v>
      </c>
      <c r="G50" s="101" t="s">
        <v>349</v>
      </c>
      <c r="H50" s="101" t="s">
        <v>352</v>
      </c>
      <c r="I50" s="101" t="s">
        <v>352</v>
      </c>
      <c r="J50" s="108">
        <f t="shared" si="8"/>
        <v>0.5</v>
      </c>
      <c r="K50" s="469">
        <f>AVERAGE(J50:J59)</f>
        <v>0.125</v>
      </c>
      <c r="L50" s="101" t="str">
        <f>'5- Identificación de Riesgos'!I50</f>
        <v>Afectación Económica</v>
      </c>
      <c r="M50" s="109" t="s">
        <v>350</v>
      </c>
      <c r="N50" s="101" t="s">
        <v>349</v>
      </c>
      <c r="O50" s="101" t="s">
        <v>349</v>
      </c>
      <c r="P50" s="101" t="s">
        <v>349</v>
      </c>
      <c r="Q50" s="101" t="s">
        <v>349</v>
      </c>
      <c r="R50" s="108">
        <f t="shared" si="6"/>
        <v>1</v>
      </c>
      <c r="S50" s="469">
        <f t="shared" ref="S50" si="10">AVERAGE(R50:R59)</f>
        <v>0.13500000000000001</v>
      </c>
      <c r="T50" s="392"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386"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421" t="str">
        <f>CONCATENATE(VLOOKUP((LEFT(T50,LEN(T50)-4)&amp;LEFT(U50,LEN(U50)-4)),'9- Matriz de Calor '!$D$18:$E$42,2,0)," - ",RIGHT(T50,1)*RIGHT(U50,1))</f>
        <v>Alto  - 4</v>
      </c>
    </row>
    <row r="51" spans="1:22" ht="60">
      <c r="A51" s="405"/>
      <c r="B51" s="387"/>
      <c r="C51" s="122" t="str">
        <f>'5- Identificación de Riesgos'!D51</f>
        <v>2. Falta de ética de terceros interesados  (Debilidades principios y valores)</v>
      </c>
      <c r="D51" s="112"/>
      <c r="E51" s="470" t="s">
        <v>518</v>
      </c>
      <c r="F51" s="463" t="s">
        <v>349</v>
      </c>
      <c r="G51" s="463" t="s">
        <v>349</v>
      </c>
      <c r="H51" s="463" t="s">
        <v>349</v>
      </c>
      <c r="I51" s="463" t="s">
        <v>352</v>
      </c>
      <c r="J51" s="106">
        <f t="shared" si="8"/>
        <v>0.75</v>
      </c>
      <c r="K51" s="467"/>
      <c r="L51" s="102" t="str">
        <f>'5- Identificación de Riesgos'!I51</f>
        <v>Afectación de reputacion,imagén,  credibilidad, satisfacción de usuarios y PI</v>
      </c>
      <c r="M51" s="178" t="s">
        <v>351</v>
      </c>
      <c r="N51" s="102" t="s">
        <v>352</v>
      </c>
      <c r="O51" s="102" t="s">
        <v>352</v>
      </c>
      <c r="P51" s="102" t="s">
        <v>349</v>
      </c>
      <c r="Q51" s="102" t="s">
        <v>349</v>
      </c>
      <c r="R51" s="106">
        <f t="shared" si="6"/>
        <v>0.35</v>
      </c>
      <c r="S51" s="467"/>
      <c r="T51" s="393"/>
      <c r="U51" s="387"/>
      <c r="V51" s="422"/>
    </row>
    <row r="52" spans="1:22" ht="155.44999999999999" customHeight="1">
      <c r="A52" s="405"/>
      <c r="B52" s="387"/>
      <c r="C52" s="122" t="str">
        <f>'5- Identificación de Riesgos'!D52</f>
        <v>3. Debilidades en los controles de los procedimientos de estructuración de los procesos de contratación</v>
      </c>
      <c r="D52" s="112"/>
      <c r="E52" s="459"/>
      <c r="F52" s="407"/>
      <c r="G52" s="407"/>
      <c r="H52" s="407"/>
      <c r="I52" s="407"/>
      <c r="J52" s="106">
        <f t="shared" si="8"/>
        <v>0</v>
      </c>
      <c r="K52" s="467"/>
      <c r="L52" s="102">
        <f>'5- Identificación de Riesgos'!I52</f>
        <v>0</v>
      </c>
      <c r="M52" s="110"/>
      <c r="N52" s="104"/>
      <c r="O52" s="104"/>
      <c r="P52" s="104"/>
      <c r="Q52" s="104"/>
      <c r="R52" s="106">
        <f t="shared" si="6"/>
        <v>0</v>
      </c>
      <c r="S52" s="467"/>
      <c r="T52" s="393"/>
      <c r="U52" s="387"/>
      <c r="V52" s="422"/>
    </row>
    <row r="53" spans="1:22">
      <c r="A53" s="405"/>
      <c r="B53" s="387"/>
      <c r="C53" s="122">
        <f>'5- Identificación de Riesgos'!D53</f>
        <v>0</v>
      </c>
      <c r="D53" s="112"/>
      <c r="E53" s="110"/>
      <c r="F53" s="102"/>
      <c r="G53" s="102"/>
      <c r="H53" s="102"/>
      <c r="I53" s="102"/>
      <c r="J53" s="106">
        <f t="shared" si="8"/>
        <v>0</v>
      </c>
      <c r="K53" s="467"/>
      <c r="L53" s="102">
        <f>'5- Identificación de Riesgos'!I53</f>
        <v>0</v>
      </c>
      <c r="M53" s="129"/>
      <c r="N53" s="102"/>
      <c r="O53" s="102"/>
      <c r="P53" s="102"/>
      <c r="Q53" s="102"/>
      <c r="R53" s="106">
        <f t="shared" si="6"/>
        <v>0</v>
      </c>
      <c r="S53" s="467"/>
      <c r="T53" s="393"/>
      <c r="U53" s="387"/>
      <c r="V53" s="422"/>
    </row>
    <row r="54" spans="1:22">
      <c r="A54" s="405"/>
      <c r="B54" s="387"/>
      <c r="C54" s="122">
        <f>'5- Identificación de Riesgos'!D54</f>
        <v>0</v>
      </c>
      <c r="D54" s="112"/>
      <c r="E54" s="112"/>
      <c r="F54" s="102"/>
      <c r="G54" s="102"/>
      <c r="H54" s="102"/>
      <c r="I54" s="102"/>
      <c r="J54" s="106">
        <f t="shared" si="8"/>
        <v>0</v>
      </c>
      <c r="K54" s="467"/>
      <c r="L54" s="102">
        <f>'5- Identificación de Riesgos'!I54</f>
        <v>0</v>
      </c>
      <c r="M54" s="129"/>
      <c r="N54" s="102"/>
      <c r="O54" s="102"/>
      <c r="P54" s="102"/>
      <c r="Q54" s="102"/>
      <c r="R54" s="106">
        <f t="shared" si="6"/>
        <v>0</v>
      </c>
      <c r="S54" s="467"/>
      <c r="T54" s="393"/>
      <c r="U54" s="387"/>
      <c r="V54" s="422"/>
    </row>
    <row r="55" spans="1:22">
      <c r="A55" s="405"/>
      <c r="B55" s="387"/>
      <c r="C55" s="122">
        <f>'5- Identificación de Riesgos'!D55</f>
        <v>0</v>
      </c>
      <c r="D55" s="112"/>
      <c r="E55" s="110"/>
      <c r="F55" s="102"/>
      <c r="G55" s="102"/>
      <c r="H55" s="102"/>
      <c r="I55" s="102"/>
      <c r="J55" s="106">
        <f t="shared" si="8"/>
        <v>0</v>
      </c>
      <c r="K55" s="467"/>
      <c r="L55" s="102">
        <f>'5- Identificación de Riesgos'!I55</f>
        <v>0</v>
      </c>
      <c r="M55" s="129"/>
      <c r="N55" s="102"/>
      <c r="O55" s="102"/>
      <c r="P55" s="102"/>
      <c r="Q55" s="102"/>
      <c r="R55" s="106">
        <f t="shared" si="6"/>
        <v>0</v>
      </c>
      <c r="S55" s="467"/>
      <c r="T55" s="393"/>
      <c r="U55" s="387"/>
      <c r="V55" s="422"/>
    </row>
    <row r="56" spans="1:22">
      <c r="A56" s="405"/>
      <c r="B56" s="387"/>
      <c r="C56" s="122">
        <f>'5- Identificación de Riesgos'!D56</f>
        <v>0</v>
      </c>
      <c r="D56" s="112"/>
      <c r="E56" s="110"/>
      <c r="F56" s="102"/>
      <c r="G56" s="102"/>
      <c r="H56" s="102"/>
      <c r="I56" s="102"/>
      <c r="J56" s="106">
        <f t="shared" si="8"/>
        <v>0</v>
      </c>
      <c r="K56" s="467"/>
      <c r="L56" s="102">
        <f>'5- Identificación de Riesgos'!I56</f>
        <v>0</v>
      </c>
      <c r="M56" s="129"/>
      <c r="N56" s="102"/>
      <c r="O56" s="102"/>
      <c r="P56" s="102"/>
      <c r="Q56" s="102"/>
      <c r="R56" s="106">
        <f t="shared" si="6"/>
        <v>0</v>
      </c>
      <c r="S56" s="467"/>
      <c r="T56" s="393"/>
      <c r="U56" s="387"/>
      <c r="V56" s="422"/>
    </row>
    <row r="57" spans="1:22">
      <c r="A57" s="405"/>
      <c r="B57" s="387"/>
      <c r="C57" s="122">
        <f>'5- Identificación de Riesgos'!D57</f>
        <v>0</v>
      </c>
      <c r="D57" s="112"/>
      <c r="E57" s="110"/>
      <c r="F57" s="102"/>
      <c r="G57" s="102"/>
      <c r="H57" s="102"/>
      <c r="I57" s="102"/>
      <c r="J57" s="106">
        <f t="shared" si="8"/>
        <v>0</v>
      </c>
      <c r="K57" s="467"/>
      <c r="L57" s="102">
        <f>'5- Identificación de Riesgos'!I57</f>
        <v>0</v>
      </c>
      <c r="M57" s="129"/>
      <c r="N57" s="102"/>
      <c r="O57" s="102"/>
      <c r="P57" s="102"/>
      <c r="Q57" s="102"/>
      <c r="R57" s="106">
        <f t="shared" si="6"/>
        <v>0</v>
      </c>
      <c r="S57" s="467"/>
      <c r="T57" s="393"/>
      <c r="U57" s="387"/>
      <c r="V57" s="422"/>
    </row>
    <row r="58" spans="1:22">
      <c r="A58" s="405"/>
      <c r="B58" s="387"/>
      <c r="C58" s="122">
        <f>'5- Identificación de Riesgos'!D58</f>
        <v>0</v>
      </c>
      <c r="D58" s="112"/>
      <c r="E58" s="110"/>
      <c r="F58" s="102"/>
      <c r="G58" s="102"/>
      <c r="H58" s="102"/>
      <c r="I58" s="102"/>
      <c r="J58" s="106">
        <f t="shared" si="8"/>
        <v>0</v>
      </c>
      <c r="K58" s="467"/>
      <c r="L58" s="102">
        <f>'5- Identificación de Riesgos'!I58</f>
        <v>0</v>
      </c>
      <c r="M58" s="129"/>
      <c r="N58" s="102"/>
      <c r="O58" s="102"/>
      <c r="P58" s="102"/>
      <c r="Q58" s="102"/>
      <c r="R58" s="106">
        <f t="shared" si="6"/>
        <v>0</v>
      </c>
      <c r="S58" s="467"/>
      <c r="T58" s="393"/>
      <c r="U58" s="387"/>
      <c r="V58" s="422"/>
    </row>
    <row r="59" spans="1:22" ht="15.75" thickBot="1">
      <c r="A59" s="406"/>
      <c r="B59" s="388"/>
      <c r="C59" s="123">
        <f>'5- Identificación de Riesgos'!D59</f>
        <v>0</v>
      </c>
      <c r="D59" s="113"/>
      <c r="E59" s="125"/>
      <c r="F59" s="103"/>
      <c r="G59" s="103"/>
      <c r="H59" s="103"/>
      <c r="I59" s="103"/>
      <c r="J59" s="107">
        <f t="shared" si="8"/>
        <v>0</v>
      </c>
      <c r="K59" s="468"/>
      <c r="L59" s="103">
        <f>'5- Identificación de Riesgos'!I59</f>
        <v>0</v>
      </c>
      <c r="M59" s="130"/>
      <c r="N59" s="103"/>
      <c r="O59" s="103"/>
      <c r="P59" s="103"/>
      <c r="Q59" s="103"/>
      <c r="R59" s="107">
        <f t="shared" si="6"/>
        <v>0</v>
      </c>
      <c r="S59" s="468"/>
      <c r="T59" s="394"/>
      <c r="U59" s="388"/>
      <c r="V59" s="423"/>
    </row>
    <row r="60" spans="1:22" ht="210">
      <c r="A60" s="404">
        <f>'5- Identificación de Riesgos'!A60</f>
        <v>6</v>
      </c>
      <c r="B60" s="407"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6" t="str">
        <f>'5- Identificación de Riesgos'!D60</f>
        <v>1. Falta de ética de los servidores judiciales (Debilidades en principios y valores)</v>
      </c>
      <c r="D60" s="127"/>
      <c r="E60" s="112" t="s">
        <v>517</v>
      </c>
      <c r="F60" s="104" t="s">
        <v>352</v>
      </c>
      <c r="G60" s="104" t="s">
        <v>349</v>
      </c>
      <c r="H60" s="104" t="s">
        <v>352</v>
      </c>
      <c r="I60" s="104" t="s">
        <v>352</v>
      </c>
      <c r="J60" s="105">
        <f t="shared" si="8"/>
        <v>0.25</v>
      </c>
      <c r="K60" s="466">
        <f>AVERAGE(J60:J69)</f>
        <v>0.125</v>
      </c>
      <c r="L60" s="104" t="str">
        <f>'5- Identificación de Riesgos'!I60</f>
        <v>Afectación Económica</v>
      </c>
      <c r="M60" s="109" t="s">
        <v>350</v>
      </c>
      <c r="N60" s="101" t="s">
        <v>349</v>
      </c>
      <c r="O60" s="101" t="s">
        <v>349</v>
      </c>
      <c r="P60" s="101" t="s">
        <v>349</v>
      </c>
      <c r="Q60" s="101" t="s">
        <v>349</v>
      </c>
      <c r="R60" s="105">
        <f t="shared" ref="R60:R69" si="11">SUM(COUNTIF(N60,"SI")*25%,COUNTIF(O60,"SI")*40%,COUNTIF(P60,"SI")*25%,COUNTIF(Q60,"SI")*10%)</f>
        <v>1</v>
      </c>
      <c r="S60" s="466">
        <f t="shared" ref="S60" si="12">AVERAGE(R60:R69)</f>
        <v>0.13500000000000001</v>
      </c>
      <c r="T60" s="428"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07"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35" t="str">
        <f>CONCATENATE(VLOOKUP((LEFT(T60,LEN(T60)-4)&amp;LEFT(U60,LEN(U60)-4)),'9- Matriz de Calor '!$D$18:$E$42,2,0)," - ",RIGHT(T60,1)*RIGHT(U60,1))</f>
        <v>Alto  - 4</v>
      </c>
    </row>
    <row r="61" spans="1:22" ht="60">
      <c r="A61" s="405"/>
      <c r="B61" s="387"/>
      <c r="C61" s="122" t="str">
        <f>'5- Identificación de Riesgos'!D61</f>
        <v>2. Falta de ética de terceros interesados  (Debilidades principios y valores)</v>
      </c>
      <c r="D61" s="111"/>
      <c r="E61" s="471" t="s">
        <v>519</v>
      </c>
      <c r="F61" s="102" t="s">
        <v>352</v>
      </c>
      <c r="G61" s="102" t="s">
        <v>352</v>
      </c>
      <c r="H61" s="102" t="s">
        <v>352</v>
      </c>
      <c r="I61" s="102" t="s">
        <v>352</v>
      </c>
      <c r="J61" s="106">
        <f t="shared" si="8"/>
        <v>0</v>
      </c>
      <c r="K61" s="467"/>
      <c r="L61" s="102" t="str">
        <f>'5- Identificación de Riesgos'!I61</f>
        <v>Afectación de reputacion,imagén,  credibilidad, satisfacción de usuarios y PI</v>
      </c>
      <c r="M61" s="178" t="s">
        <v>351</v>
      </c>
      <c r="N61" s="102" t="s">
        <v>352</v>
      </c>
      <c r="O61" s="102" t="s">
        <v>352</v>
      </c>
      <c r="P61" s="102" t="s">
        <v>349</v>
      </c>
      <c r="Q61" s="102" t="s">
        <v>349</v>
      </c>
      <c r="R61" s="106">
        <f t="shared" si="11"/>
        <v>0.35</v>
      </c>
      <c r="S61" s="467"/>
      <c r="T61" s="393"/>
      <c r="U61" s="387"/>
      <c r="V61" s="422"/>
    </row>
    <row r="62" spans="1:22" ht="302.10000000000002" customHeight="1">
      <c r="A62" s="405"/>
      <c r="B62" s="387"/>
      <c r="C62" s="122" t="str">
        <f>'5- Identificación de Riesgos'!D62</f>
        <v>3. Debilidades en los controles de los procedimientos de reporte de incidentes y accidentes de trabajo y de Investigación de incidentes y accidentes de trabajo</v>
      </c>
      <c r="D62" s="111"/>
      <c r="E62" s="472"/>
      <c r="F62" s="102" t="s">
        <v>349</v>
      </c>
      <c r="G62" s="102" t="s">
        <v>349</v>
      </c>
      <c r="H62" s="102" t="s">
        <v>349</v>
      </c>
      <c r="I62" s="102" t="s">
        <v>349</v>
      </c>
      <c r="J62" s="106">
        <f t="shared" si="8"/>
        <v>1</v>
      </c>
      <c r="K62" s="467"/>
      <c r="L62" s="102">
        <f>'5- Identificación de Riesgos'!I62</f>
        <v>0</v>
      </c>
      <c r="M62" s="110"/>
      <c r="N62" s="104"/>
      <c r="O62" s="104"/>
      <c r="P62" s="104"/>
      <c r="Q62" s="104"/>
      <c r="R62" s="106">
        <f t="shared" si="11"/>
        <v>0</v>
      </c>
      <c r="S62" s="467"/>
      <c r="T62" s="393"/>
      <c r="U62" s="387"/>
      <c r="V62" s="422"/>
    </row>
    <row r="63" spans="1:22">
      <c r="A63" s="405"/>
      <c r="B63" s="387"/>
      <c r="C63" s="122">
        <f>'5- Identificación de Riesgos'!D63</f>
        <v>0</v>
      </c>
      <c r="D63" s="111"/>
      <c r="E63" s="111"/>
      <c r="F63" s="102"/>
      <c r="G63" s="102"/>
      <c r="H63" s="102"/>
      <c r="I63" s="102"/>
      <c r="J63" s="106">
        <f t="shared" si="8"/>
        <v>0</v>
      </c>
      <c r="K63" s="467"/>
      <c r="L63" s="102">
        <f>'5- Identificación de Riesgos'!I63</f>
        <v>0</v>
      </c>
      <c r="M63" s="111"/>
      <c r="N63" s="102"/>
      <c r="O63" s="102"/>
      <c r="P63" s="102"/>
      <c r="Q63" s="102"/>
      <c r="R63" s="106">
        <f t="shared" si="11"/>
        <v>0</v>
      </c>
      <c r="S63" s="467"/>
      <c r="T63" s="393"/>
      <c r="U63" s="387"/>
      <c r="V63" s="422"/>
    </row>
    <row r="64" spans="1:22">
      <c r="A64" s="405"/>
      <c r="B64" s="387"/>
      <c r="C64" s="122">
        <f>'5- Identificación de Riesgos'!D64</f>
        <v>0</v>
      </c>
      <c r="D64" s="111"/>
      <c r="E64" s="111"/>
      <c r="F64" s="102"/>
      <c r="G64" s="102"/>
      <c r="H64" s="102"/>
      <c r="I64" s="102"/>
      <c r="J64" s="106">
        <f t="shared" si="8"/>
        <v>0</v>
      </c>
      <c r="K64" s="467"/>
      <c r="L64" s="102">
        <f>'5- Identificación de Riesgos'!I64</f>
        <v>0</v>
      </c>
      <c r="M64" s="111"/>
      <c r="N64" s="102"/>
      <c r="O64" s="102"/>
      <c r="P64" s="102"/>
      <c r="Q64" s="102"/>
      <c r="R64" s="106">
        <f t="shared" si="11"/>
        <v>0</v>
      </c>
      <c r="S64" s="467"/>
      <c r="T64" s="393"/>
      <c r="U64" s="387"/>
      <c r="V64" s="422"/>
    </row>
    <row r="65" spans="1:22">
      <c r="A65" s="405"/>
      <c r="B65" s="387"/>
      <c r="C65" s="122">
        <f>'5- Identificación de Riesgos'!D65</f>
        <v>0</v>
      </c>
      <c r="D65" s="111"/>
      <c r="E65" s="111"/>
      <c r="F65" s="102"/>
      <c r="G65" s="102"/>
      <c r="H65" s="102"/>
      <c r="I65" s="102"/>
      <c r="J65" s="106">
        <f t="shared" si="8"/>
        <v>0</v>
      </c>
      <c r="K65" s="467"/>
      <c r="L65" s="102">
        <f>'5- Identificación de Riesgos'!I65</f>
        <v>0</v>
      </c>
      <c r="M65" s="111"/>
      <c r="N65" s="102"/>
      <c r="O65" s="102"/>
      <c r="P65" s="102"/>
      <c r="Q65" s="102"/>
      <c r="R65" s="106">
        <f t="shared" si="11"/>
        <v>0</v>
      </c>
      <c r="S65" s="467"/>
      <c r="T65" s="393"/>
      <c r="U65" s="387"/>
      <c r="V65" s="422"/>
    </row>
    <row r="66" spans="1:22">
      <c r="A66" s="405"/>
      <c r="B66" s="387"/>
      <c r="C66" s="122">
        <f>'5- Identificación de Riesgos'!D66</f>
        <v>0</v>
      </c>
      <c r="D66" s="111"/>
      <c r="E66" s="111"/>
      <c r="F66" s="102"/>
      <c r="G66" s="102"/>
      <c r="H66" s="102"/>
      <c r="I66" s="102"/>
      <c r="J66" s="106">
        <f t="shared" si="8"/>
        <v>0</v>
      </c>
      <c r="K66" s="467"/>
      <c r="L66" s="102">
        <f>'5- Identificación de Riesgos'!I66</f>
        <v>0</v>
      </c>
      <c r="M66" s="111"/>
      <c r="N66" s="102"/>
      <c r="O66" s="102"/>
      <c r="P66" s="102"/>
      <c r="Q66" s="102"/>
      <c r="R66" s="106">
        <f t="shared" si="11"/>
        <v>0</v>
      </c>
      <c r="S66" s="467"/>
      <c r="T66" s="393"/>
      <c r="U66" s="387"/>
      <c r="V66" s="422"/>
    </row>
    <row r="67" spans="1:22">
      <c r="A67" s="405"/>
      <c r="B67" s="387"/>
      <c r="C67" s="122">
        <f>'5- Identificación de Riesgos'!D67</f>
        <v>0</v>
      </c>
      <c r="D67" s="111"/>
      <c r="E67" s="111"/>
      <c r="F67" s="102"/>
      <c r="G67" s="102"/>
      <c r="H67" s="102"/>
      <c r="I67" s="102"/>
      <c r="J67" s="106">
        <f t="shared" si="8"/>
        <v>0</v>
      </c>
      <c r="K67" s="467"/>
      <c r="L67" s="102">
        <f>'5- Identificación de Riesgos'!I67</f>
        <v>0</v>
      </c>
      <c r="M67" s="111"/>
      <c r="N67" s="102"/>
      <c r="O67" s="102"/>
      <c r="P67" s="102"/>
      <c r="Q67" s="102"/>
      <c r="R67" s="106">
        <f t="shared" si="11"/>
        <v>0</v>
      </c>
      <c r="S67" s="467"/>
      <c r="T67" s="393"/>
      <c r="U67" s="387"/>
      <c r="V67" s="422"/>
    </row>
    <row r="68" spans="1:22">
      <c r="A68" s="405"/>
      <c r="B68" s="387"/>
      <c r="C68" s="122">
        <f>'5- Identificación de Riesgos'!D68</f>
        <v>0</v>
      </c>
      <c r="D68" s="111"/>
      <c r="E68" s="111"/>
      <c r="F68" s="102"/>
      <c r="G68" s="102"/>
      <c r="H68" s="102"/>
      <c r="I68" s="102"/>
      <c r="J68" s="106">
        <f t="shared" si="8"/>
        <v>0</v>
      </c>
      <c r="K68" s="467"/>
      <c r="L68" s="102">
        <f>'5- Identificación de Riesgos'!I68</f>
        <v>0</v>
      </c>
      <c r="M68" s="111"/>
      <c r="N68" s="102"/>
      <c r="O68" s="102"/>
      <c r="P68" s="102"/>
      <c r="Q68" s="102"/>
      <c r="R68" s="106">
        <f t="shared" si="11"/>
        <v>0</v>
      </c>
      <c r="S68" s="467"/>
      <c r="T68" s="393"/>
      <c r="U68" s="387"/>
      <c r="V68" s="422"/>
    </row>
    <row r="69" spans="1:22" ht="15.75" thickBot="1">
      <c r="A69" s="406"/>
      <c r="B69" s="388"/>
      <c r="C69" s="123">
        <f>'5- Identificación de Riesgos'!D69</f>
        <v>0</v>
      </c>
      <c r="D69" s="128"/>
      <c r="E69" s="128"/>
      <c r="F69" s="103"/>
      <c r="G69" s="103"/>
      <c r="H69" s="103"/>
      <c r="I69" s="103"/>
      <c r="J69" s="107">
        <f t="shared" si="8"/>
        <v>0</v>
      </c>
      <c r="K69" s="468"/>
      <c r="L69" s="103">
        <f>'5- Identificación de Riesgos'!I69</f>
        <v>0</v>
      </c>
      <c r="M69" s="128"/>
      <c r="N69" s="103"/>
      <c r="O69" s="103"/>
      <c r="P69" s="103"/>
      <c r="Q69" s="103"/>
      <c r="R69" s="107">
        <f t="shared" si="11"/>
        <v>0</v>
      </c>
      <c r="S69" s="468"/>
      <c r="T69" s="394"/>
      <c r="U69" s="388"/>
      <c r="V69" s="423"/>
    </row>
  </sheetData>
  <mergeCells count="64">
    <mergeCell ref="T10:T19"/>
    <mergeCell ref="U10:U19"/>
    <mergeCell ref="A1:C2"/>
    <mergeCell ref="A4:C4"/>
    <mergeCell ref="A5:C5"/>
    <mergeCell ref="E1:V3"/>
    <mergeCell ref="D4:V4"/>
    <mergeCell ref="D5:V5"/>
    <mergeCell ref="V10:V19"/>
    <mergeCell ref="A7:C7"/>
    <mergeCell ref="A6:C6"/>
    <mergeCell ref="T7:V7"/>
    <mergeCell ref="D7:R7"/>
    <mergeCell ref="A8:A9"/>
    <mergeCell ref="L8:S8"/>
    <mergeCell ref="D6:V6"/>
    <mergeCell ref="A10:A19"/>
    <mergeCell ref="B10:B19"/>
    <mergeCell ref="A20:A29"/>
    <mergeCell ref="B20:B29"/>
    <mergeCell ref="V20:V29"/>
    <mergeCell ref="T20:T29"/>
    <mergeCell ref="U20:U29"/>
    <mergeCell ref="S20:S29"/>
    <mergeCell ref="B8:B9"/>
    <mergeCell ref="C8:C9"/>
    <mergeCell ref="D8:D9"/>
    <mergeCell ref="E8:E9"/>
    <mergeCell ref="F8:K8"/>
    <mergeCell ref="S10:S19"/>
    <mergeCell ref="T30:T39"/>
    <mergeCell ref="U30:U39"/>
    <mergeCell ref="V30:V39"/>
    <mergeCell ref="A30:A39"/>
    <mergeCell ref="B30:B39"/>
    <mergeCell ref="S30:S3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 ref="E51:E52"/>
    <mergeCell ref="E61:E62"/>
    <mergeCell ref="F51:F52"/>
    <mergeCell ref="G51:G52"/>
    <mergeCell ref="H51:H52"/>
    <mergeCell ref="I51:I52"/>
    <mergeCell ref="J20:J22"/>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14:E21 E25:E28 M10:M14 E33 E35:E38 E23 E43 E45:E48 M40:M42 E53 E55:E58 M60:M62 M50:M52 M20:M22 M30:M32" xr:uid="{00000000-0002-0000-0500-000000000000}"/>
    <dataValidation type="list" allowBlank="1" showInputMessage="1" showErrorMessage="1" sqref="N10:Q69 F53:F69 F10:F51 G53:G69 G10:G51 H53:H69 H10:H51 I10:I51 I53: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H69"/>
  <sheetViews>
    <sheetView showGridLines="0" topLeftCell="A6" zoomScale="70" zoomScaleNormal="70" zoomScalePageLayoutView="70" workbookViewId="0">
      <selection activeCell="B20" sqref="B20:B29"/>
    </sheetView>
  </sheetViews>
  <sheetFormatPr baseColWidth="10" defaultColWidth="11.42578125" defaultRowHeight="15"/>
  <cols>
    <col min="1" max="1" width="5.42578125" customWidth="1"/>
    <col min="2" max="2" width="41.85546875" customWidth="1"/>
    <col min="3" max="3" width="48.5703125" customWidth="1"/>
    <col min="4" max="4" width="25.140625" customWidth="1"/>
    <col min="5" max="5" width="43" customWidth="1"/>
    <col min="6" max="6" width="20.140625" customWidth="1"/>
    <col min="7" max="7" width="18.5703125" customWidth="1"/>
    <col min="8" max="8" width="22.85546875" customWidth="1"/>
    <col min="9" max="9" width="2.85546875" style="1" customWidth="1"/>
    <col min="10" max="10" width="18.140625" customWidth="1"/>
    <col min="11" max="12" width="16.85546875" customWidth="1"/>
    <col min="13" max="13" width="17.42578125" customWidth="1"/>
    <col min="14" max="14" width="14.42578125" style="9" customWidth="1"/>
    <col min="15" max="15" width="17.42578125" style="9" customWidth="1"/>
    <col min="16" max="16" width="18.85546875" style="9" customWidth="1"/>
    <col min="17" max="268" width="11.42578125" style="9"/>
    <col min="269" max="16384" width="11.42578125" style="14"/>
  </cols>
  <sheetData>
    <row r="1" spans="1:268" s="11" customFormat="1" ht="27.75" customHeight="1">
      <c r="A1" s="255"/>
      <c r="B1" s="256"/>
      <c r="C1" s="500"/>
      <c r="D1" s="500"/>
      <c r="E1" s="500"/>
      <c r="F1" s="500"/>
      <c r="G1" s="500"/>
      <c r="H1" s="500"/>
      <c r="I1" s="500"/>
      <c r="J1" s="500"/>
      <c r="K1" s="500"/>
      <c r="L1" s="500"/>
      <c r="M1" s="500"/>
      <c r="N1" s="500"/>
      <c r="O1" s="500"/>
      <c r="P1" s="501"/>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row>
    <row r="2" spans="1:268" s="11" customFormat="1" ht="27" customHeight="1">
      <c r="A2" s="257"/>
      <c r="B2" s="258"/>
      <c r="C2" s="502"/>
      <c r="D2" s="502"/>
      <c r="E2" s="502"/>
      <c r="F2" s="502"/>
      <c r="G2" s="502"/>
      <c r="H2" s="502"/>
      <c r="I2" s="502"/>
      <c r="J2" s="502"/>
      <c r="K2" s="502"/>
      <c r="L2" s="502"/>
      <c r="M2" s="502"/>
      <c r="N2" s="502"/>
      <c r="O2" s="502"/>
      <c r="P2" s="503"/>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row>
    <row r="3" spans="1:268" s="11" customFormat="1" ht="27" customHeight="1">
      <c r="A3" s="259"/>
      <c r="B3" s="260"/>
      <c r="C3" s="504"/>
      <c r="D3" s="504"/>
      <c r="E3" s="504"/>
      <c r="F3" s="504"/>
      <c r="G3" s="504"/>
      <c r="H3" s="504"/>
      <c r="I3" s="504"/>
      <c r="J3" s="504"/>
      <c r="K3" s="504"/>
      <c r="L3" s="504"/>
      <c r="M3" s="504"/>
      <c r="N3" s="504"/>
      <c r="O3" s="504"/>
      <c r="P3" s="505"/>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row>
    <row r="4" spans="1:268" s="11" customFormat="1" ht="23.25" customHeight="1">
      <c r="A4" s="408" t="s">
        <v>266</v>
      </c>
      <c r="B4" s="408"/>
      <c r="C4" s="506" t="s">
        <v>5</v>
      </c>
      <c r="D4" s="506"/>
      <c r="E4" s="506"/>
      <c r="F4" s="506"/>
      <c r="G4" s="506"/>
      <c r="H4" s="506"/>
      <c r="I4" s="506"/>
      <c r="J4" s="506"/>
      <c r="K4" s="506"/>
      <c r="L4" s="506"/>
      <c r="M4" s="506"/>
      <c r="N4" s="506"/>
      <c r="O4" s="506"/>
      <c r="P4" s="506"/>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row>
    <row r="5" spans="1:268" s="11" customFormat="1" ht="56.25" customHeight="1">
      <c r="A5" s="408" t="s">
        <v>267</v>
      </c>
      <c r="B5" s="408"/>
      <c r="C5" s="506" t="s">
        <v>355</v>
      </c>
      <c r="D5" s="506"/>
      <c r="E5" s="506"/>
      <c r="F5" s="506"/>
      <c r="G5" s="506"/>
      <c r="H5" s="506"/>
      <c r="I5" s="506"/>
      <c r="J5" s="506"/>
      <c r="K5" s="506"/>
      <c r="L5" s="506"/>
      <c r="M5" s="506"/>
      <c r="N5" s="506"/>
      <c r="O5" s="506"/>
      <c r="P5" s="506"/>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row>
    <row r="6" spans="1:268" s="11" customFormat="1" ht="28.5" customHeight="1">
      <c r="A6" s="408" t="s">
        <v>269</v>
      </c>
      <c r="B6" s="408"/>
      <c r="C6" s="507" t="s">
        <v>270</v>
      </c>
      <c r="D6" s="507"/>
      <c r="E6" s="507"/>
      <c r="F6" s="507"/>
      <c r="G6" s="507"/>
      <c r="H6" s="507"/>
      <c r="I6" s="507"/>
      <c r="J6" s="507"/>
      <c r="K6" s="507"/>
      <c r="L6" s="507"/>
      <c r="M6" s="507"/>
      <c r="N6" s="507"/>
      <c r="O6" s="507"/>
      <c r="P6" s="507"/>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row>
    <row r="7" spans="1:268" s="11" customFormat="1" ht="17.25" thickBot="1">
      <c r="A7" s="485" t="s">
        <v>356</v>
      </c>
      <c r="B7" s="485"/>
      <c r="C7" s="485"/>
      <c r="D7" s="485"/>
      <c r="E7" s="485"/>
      <c r="F7" s="485" t="s">
        <v>286</v>
      </c>
      <c r="G7" s="485"/>
      <c r="H7" s="485"/>
      <c r="I7" s="69"/>
      <c r="J7" s="440" t="s">
        <v>357</v>
      </c>
      <c r="K7" s="440"/>
      <c r="L7" s="440"/>
      <c r="M7" s="441"/>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row>
    <row r="8" spans="1:268" s="11" customFormat="1" ht="45.75" customHeight="1" thickTop="1" thickBot="1">
      <c r="A8" s="487" t="s">
        <v>276</v>
      </c>
      <c r="B8" s="477" t="s">
        <v>335</v>
      </c>
      <c r="C8" s="508" t="s">
        <v>278</v>
      </c>
      <c r="D8" s="494" t="s">
        <v>288</v>
      </c>
      <c r="E8" s="477" t="s">
        <v>272</v>
      </c>
      <c r="F8" s="496" t="s">
        <v>358</v>
      </c>
      <c r="G8" s="496" t="s">
        <v>359</v>
      </c>
      <c r="H8" s="496" t="s">
        <v>360</v>
      </c>
      <c r="I8" s="498"/>
      <c r="J8" s="496" t="s">
        <v>361</v>
      </c>
      <c r="K8" s="496" t="s">
        <v>362</v>
      </c>
      <c r="L8" s="496" t="s">
        <v>363</v>
      </c>
      <c r="M8" s="496" t="s">
        <v>364</v>
      </c>
      <c r="N8" s="496" t="s">
        <v>365</v>
      </c>
      <c r="O8" s="496" t="s">
        <v>366</v>
      </c>
      <c r="P8" s="496" t="s">
        <v>367</v>
      </c>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row>
    <row r="9" spans="1:268" s="13" customFormat="1" ht="58.5" customHeight="1" thickTop="1" thickBot="1">
      <c r="A9" s="409"/>
      <c r="B9" s="478"/>
      <c r="C9" s="509"/>
      <c r="D9" s="495"/>
      <c r="E9" s="478"/>
      <c r="F9" s="497"/>
      <c r="G9" s="497"/>
      <c r="H9" s="497"/>
      <c r="I9" s="499"/>
      <c r="J9" s="497"/>
      <c r="K9" s="497"/>
      <c r="L9" s="497"/>
      <c r="M9" s="497"/>
      <c r="N9" s="497"/>
      <c r="O9" s="497"/>
      <c r="P9" s="497"/>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row>
    <row r="10" spans="1:268" ht="13.5" customHeight="1">
      <c r="A10" s="401">
        <f>'5- Identificación de Riesgos'!A10</f>
        <v>1</v>
      </c>
      <c r="B10" s="395" t="str">
        <f>'5- Identificación de Riesgos'!B10</f>
        <v xml:space="preserve">Incumplimiento de los requisitos legales del SG-SST </v>
      </c>
      <c r="C10" s="386" t="str">
        <f>'5- Identificación de Riesgos'!C10</f>
        <v>No implementar dentro de los tiempos legales el SSST o implementarlo en forma parcial</v>
      </c>
      <c r="D10" s="386" t="s">
        <v>299</v>
      </c>
      <c r="E10" s="131" t="str">
        <f>'5- Identificación de Riesgos'!D10</f>
        <v>1. Desconocimiento de los requisitos legales para la implementación del SG-SST</v>
      </c>
      <c r="F10" s="392" t="str">
        <f>'5- Identificación de Riesgos'!H10</f>
        <v>Media - 3</v>
      </c>
      <c r="G10" s="386" t="str">
        <f>'5- Identificación de Riesgos'!M10</f>
        <v>Moderado - 3</v>
      </c>
      <c r="H10" s="386" t="str">
        <f>'5- Identificación de Riesgos'!N10</f>
        <v>Moderado - 9</v>
      </c>
      <c r="I10" s="100"/>
      <c r="J10" s="492" t="str">
        <f>'6- Valoración Controles'!T10</f>
        <v>Baja - 2</v>
      </c>
      <c r="K10" s="492" t="str">
        <f>'6- Valoración Controles'!U10</f>
        <v>Moderado - 3</v>
      </c>
      <c r="L10" s="395" t="str">
        <f>'6- Valoración Controles'!V10</f>
        <v>Moderado - 6</v>
      </c>
      <c r="M10" s="395" t="s">
        <v>368</v>
      </c>
      <c r="N10" s="132"/>
      <c r="O10" s="132"/>
      <c r="P10" s="133"/>
    </row>
    <row r="11" spans="1:268" ht="13.5" customHeight="1">
      <c r="A11" s="402"/>
      <c r="B11" s="396"/>
      <c r="C11" s="387"/>
      <c r="D11" s="387"/>
      <c r="E11" s="134" t="str">
        <f>'5- Identificación de Riesgos'!D11</f>
        <v>2. Insuficientes recursos técnicos, humanos y financieros para la implementación del SG-SST</v>
      </c>
      <c r="F11" s="393"/>
      <c r="G11" s="489"/>
      <c r="H11" s="387"/>
      <c r="I11" s="70"/>
      <c r="J11" s="490"/>
      <c r="K11" s="490"/>
      <c r="L11" s="396"/>
      <c r="M11" s="396"/>
      <c r="N11" s="135"/>
      <c r="O11" s="135">
        <v>5</v>
      </c>
      <c r="P11" s="136"/>
    </row>
    <row r="12" spans="1:268" ht="13.5" customHeight="1">
      <c r="A12" s="402"/>
      <c r="B12" s="396"/>
      <c r="C12" s="387"/>
      <c r="D12" s="387"/>
      <c r="E12" s="134" t="str">
        <f>'5- Identificación de Riesgos'!D12</f>
        <v>3. Falta de competencias del personal contratado.</v>
      </c>
      <c r="F12" s="393"/>
      <c r="G12" s="489"/>
      <c r="H12" s="387"/>
      <c r="I12" s="70"/>
      <c r="J12" s="490"/>
      <c r="K12" s="490"/>
      <c r="L12" s="396"/>
      <c r="M12" s="396"/>
      <c r="N12" s="135"/>
      <c r="O12" s="135"/>
      <c r="P12" s="136"/>
    </row>
    <row r="13" spans="1:268" ht="13.5" customHeight="1">
      <c r="A13" s="402"/>
      <c r="B13" s="396"/>
      <c r="C13" s="387"/>
      <c r="D13" s="387"/>
      <c r="E13" s="134" t="str">
        <f>'5- Identificación de Riesgos'!D13</f>
        <v>4. Rotación de Coordinadores de SG-SST del Nivel Central, Seccionales y Coordinaciones Administrativas</v>
      </c>
      <c r="F13" s="393"/>
      <c r="G13" s="489"/>
      <c r="H13" s="387"/>
      <c r="I13" s="70"/>
      <c r="J13" s="490"/>
      <c r="K13" s="490"/>
      <c r="L13" s="396"/>
      <c r="M13" s="396"/>
      <c r="N13" s="135"/>
      <c r="O13" s="135"/>
      <c r="P13" s="136"/>
    </row>
    <row r="14" spans="1:268" ht="13.5" customHeight="1">
      <c r="A14" s="402"/>
      <c r="B14" s="396"/>
      <c r="C14" s="387"/>
      <c r="D14" s="387"/>
      <c r="E14" s="134">
        <f>'5- Identificación de Riesgos'!D14</f>
        <v>0</v>
      </c>
      <c r="F14" s="393"/>
      <c r="G14" s="489"/>
      <c r="H14" s="387"/>
      <c r="I14" s="70"/>
      <c r="J14" s="490"/>
      <c r="K14" s="490"/>
      <c r="L14" s="396"/>
      <c r="M14" s="396"/>
      <c r="N14" s="135"/>
      <c r="O14" s="135"/>
      <c r="P14" s="136"/>
    </row>
    <row r="15" spans="1:268" ht="13.5" customHeight="1">
      <c r="A15" s="402"/>
      <c r="B15" s="396"/>
      <c r="C15" s="387"/>
      <c r="D15" s="387"/>
      <c r="E15" s="134">
        <f>'5- Identificación de Riesgos'!D15</f>
        <v>0</v>
      </c>
      <c r="F15" s="393"/>
      <c r="G15" s="489"/>
      <c r="H15" s="387"/>
      <c r="I15" s="70"/>
      <c r="J15" s="490"/>
      <c r="K15" s="490"/>
      <c r="L15" s="396"/>
      <c r="M15" s="396"/>
      <c r="N15" s="135"/>
      <c r="O15" s="135"/>
      <c r="P15" s="136"/>
    </row>
    <row r="16" spans="1:268" ht="13.5" customHeight="1">
      <c r="A16" s="402"/>
      <c r="B16" s="396"/>
      <c r="C16" s="387"/>
      <c r="D16" s="387"/>
      <c r="E16" s="134">
        <f>'5- Identificación de Riesgos'!D16</f>
        <v>0</v>
      </c>
      <c r="F16" s="393"/>
      <c r="G16" s="489"/>
      <c r="H16" s="387"/>
      <c r="I16" s="70"/>
      <c r="J16" s="490"/>
      <c r="K16" s="490"/>
      <c r="L16" s="396"/>
      <c r="M16" s="396"/>
      <c r="N16" s="135"/>
      <c r="O16" s="135"/>
      <c r="P16" s="136"/>
    </row>
    <row r="17" spans="1:16" ht="13.5" customHeight="1">
      <c r="A17" s="402"/>
      <c r="B17" s="396"/>
      <c r="C17" s="387"/>
      <c r="D17" s="387"/>
      <c r="E17" s="134">
        <f>'5- Identificación de Riesgos'!D17</f>
        <v>0</v>
      </c>
      <c r="F17" s="393"/>
      <c r="G17" s="489"/>
      <c r="H17" s="387"/>
      <c r="I17" s="70"/>
      <c r="J17" s="490"/>
      <c r="K17" s="490"/>
      <c r="L17" s="396"/>
      <c r="M17" s="396"/>
      <c r="N17" s="135"/>
      <c r="O17" s="135"/>
      <c r="P17" s="136"/>
    </row>
    <row r="18" spans="1:16" ht="13.5" customHeight="1">
      <c r="A18" s="402"/>
      <c r="B18" s="396"/>
      <c r="C18" s="387"/>
      <c r="D18" s="387"/>
      <c r="E18" s="134">
        <f>'5- Identificación de Riesgos'!D18</f>
        <v>0</v>
      </c>
      <c r="F18" s="393"/>
      <c r="G18" s="489"/>
      <c r="H18" s="387"/>
      <c r="I18" s="70"/>
      <c r="J18" s="490"/>
      <c r="K18" s="490"/>
      <c r="L18" s="396"/>
      <c r="M18" s="396"/>
      <c r="N18" s="135"/>
      <c r="O18" s="135"/>
      <c r="P18" s="136"/>
    </row>
    <row r="19" spans="1:16" ht="13.5" customHeight="1">
      <c r="A19" s="402"/>
      <c r="B19" s="407"/>
      <c r="C19" s="387"/>
      <c r="D19" s="387"/>
      <c r="E19" s="134">
        <f>'5- Identificación de Riesgos'!D19</f>
        <v>0</v>
      </c>
      <c r="F19" s="393"/>
      <c r="G19" s="489"/>
      <c r="H19" s="387"/>
      <c r="I19" s="71"/>
      <c r="J19" s="491"/>
      <c r="K19" s="491"/>
      <c r="L19" s="407"/>
      <c r="M19" s="407"/>
      <c r="N19" s="135"/>
      <c r="O19" s="135"/>
      <c r="P19" s="136"/>
    </row>
    <row r="20" spans="1:16" ht="13.5" customHeight="1">
      <c r="A20" s="493">
        <f>'5- Identificación de Riesgos'!A20</f>
        <v>2</v>
      </c>
      <c r="B20" s="396" t="str">
        <f>'5- Identificación de Riesgos'!B20</f>
        <v>Incumplimiento Plan Trabajo de SG-SST</v>
      </c>
      <c r="C20" s="407" t="str">
        <f>'5- Identificación de Riesgos'!C20</f>
        <v>Posibilidad de incumplimiento de las metas establecidas por omisión en la ejecución de actividades del plan anual de SST.</v>
      </c>
      <c r="D20" s="407" t="s">
        <v>299</v>
      </c>
      <c r="E20" s="134" t="str">
        <f>'5- Identificación de Riesgos'!D20</f>
        <v>1. Falta de recursos técnicos y financieros para la implementación del SG-SST.</v>
      </c>
      <c r="F20" s="428" t="str">
        <f>'5- Identificación de Riesgos'!H20</f>
        <v>Muy Baja - 1</v>
      </c>
      <c r="G20" s="407" t="str">
        <f>'5- Identificación de Riesgos'!M20</f>
        <v>Moderado - 3</v>
      </c>
      <c r="H20" s="407" t="str">
        <f>'5- Identificación de Riesgos'!N20</f>
        <v>Moderado - 3</v>
      </c>
      <c r="I20" s="70"/>
      <c r="J20" s="490" t="str">
        <f>'6- Valoración Controles'!T20</f>
        <v>Muy Baja - 1</v>
      </c>
      <c r="K20" s="490" t="str">
        <f>'6- Valoración Controles'!U20</f>
        <v>Moderado - 3</v>
      </c>
      <c r="L20" s="396" t="str">
        <f>'6- Valoración Controles'!V20</f>
        <v>Moderado - 3</v>
      </c>
      <c r="M20" s="396" t="s">
        <v>368</v>
      </c>
      <c r="N20" s="135"/>
      <c r="O20" s="135"/>
      <c r="P20" s="136"/>
    </row>
    <row r="21" spans="1:16" ht="13.5" customHeight="1">
      <c r="A21" s="402"/>
      <c r="B21" s="396"/>
      <c r="C21" s="387"/>
      <c r="D21" s="387"/>
      <c r="E21" s="134" t="str">
        <f>'5- Identificación de Riesgos'!D21</f>
        <v>2. Falta de seguimiento y control a la ejecución del plan anual SST.</v>
      </c>
      <c r="F21" s="393"/>
      <c r="G21" s="489"/>
      <c r="H21" s="387"/>
      <c r="I21" s="70"/>
      <c r="J21" s="490"/>
      <c r="K21" s="490"/>
      <c r="L21" s="396"/>
      <c r="M21" s="396"/>
      <c r="N21" s="135"/>
      <c r="O21" s="135"/>
      <c r="P21" s="136"/>
    </row>
    <row r="22" spans="1:16" ht="13.5" customHeight="1">
      <c r="A22" s="402"/>
      <c r="B22" s="396"/>
      <c r="C22" s="387"/>
      <c r="D22" s="387"/>
      <c r="E22" s="134" t="str">
        <f>'5- Identificación de Riesgos'!D22</f>
        <v>3. Perfil inadecuado para el cargo o alta rotación de servidores judiciales con rol y responsabilidades del SG-SST.</v>
      </c>
      <c r="F22" s="393"/>
      <c r="G22" s="489"/>
      <c r="H22" s="387"/>
      <c r="I22" s="70"/>
      <c r="J22" s="490"/>
      <c r="K22" s="490"/>
      <c r="L22" s="396"/>
      <c r="M22" s="396"/>
      <c r="N22" s="135"/>
      <c r="O22" s="135"/>
      <c r="P22" s="136"/>
    </row>
    <row r="23" spans="1:16" ht="13.5" customHeight="1">
      <c r="A23" s="402"/>
      <c r="B23" s="396"/>
      <c r="C23" s="387"/>
      <c r="D23" s="387"/>
      <c r="E23" s="134" t="str">
        <f>'5- Identificación de Riesgos'!D23</f>
        <v>4. Baja participación e interés de los grupos del apoyo del SG-SST.</v>
      </c>
      <c r="F23" s="393"/>
      <c r="G23" s="489"/>
      <c r="H23" s="387"/>
      <c r="I23" s="70"/>
      <c r="J23" s="490"/>
      <c r="K23" s="490"/>
      <c r="L23" s="396"/>
      <c r="M23" s="396"/>
      <c r="N23" s="135"/>
      <c r="O23" s="135"/>
      <c r="P23" s="136"/>
    </row>
    <row r="24" spans="1:16" ht="13.5" customHeight="1">
      <c r="A24" s="402"/>
      <c r="B24" s="396"/>
      <c r="C24" s="387"/>
      <c r="D24" s="387"/>
      <c r="E24" s="134" t="str">
        <f>'5- Identificación de Riesgos'!D24</f>
        <v>5. Modalidad de teletrabajo</v>
      </c>
      <c r="F24" s="393"/>
      <c r="G24" s="489"/>
      <c r="H24" s="387"/>
      <c r="I24" s="70"/>
      <c r="J24" s="490"/>
      <c r="K24" s="490"/>
      <c r="L24" s="396"/>
      <c r="M24" s="396"/>
      <c r="N24" s="135"/>
      <c r="O24" s="135"/>
      <c r="P24" s="136"/>
    </row>
    <row r="25" spans="1:16" ht="13.5" customHeight="1">
      <c r="A25" s="402"/>
      <c r="B25" s="396"/>
      <c r="C25" s="387"/>
      <c r="D25" s="387"/>
      <c r="E25" s="134">
        <f>'5- Identificación de Riesgos'!D25</f>
        <v>0</v>
      </c>
      <c r="F25" s="393"/>
      <c r="G25" s="489"/>
      <c r="H25" s="387"/>
      <c r="I25" s="70"/>
      <c r="J25" s="490"/>
      <c r="K25" s="490"/>
      <c r="L25" s="396"/>
      <c r="M25" s="396"/>
      <c r="N25" s="135"/>
      <c r="O25" s="135"/>
      <c r="P25" s="136"/>
    </row>
    <row r="26" spans="1:16" ht="13.5" customHeight="1">
      <c r="A26" s="402"/>
      <c r="B26" s="396"/>
      <c r="C26" s="387"/>
      <c r="D26" s="387"/>
      <c r="E26" s="134">
        <f>'5- Identificación de Riesgos'!D26</f>
        <v>0</v>
      </c>
      <c r="F26" s="393"/>
      <c r="G26" s="489"/>
      <c r="H26" s="387"/>
      <c r="I26" s="70"/>
      <c r="J26" s="490"/>
      <c r="K26" s="490"/>
      <c r="L26" s="396"/>
      <c r="M26" s="396"/>
      <c r="N26" s="135"/>
      <c r="O26" s="135"/>
      <c r="P26" s="136"/>
    </row>
    <row r="27" spans="1:16" ht="13.5" customHeight="1">
      <c r="A27" s="402"/>
      <c r="B27" s="396"/>
      <c r="C27" s="387"/>
      <c r="D27" s="387"/>
      <c r="E27" s="134">
        <f>'5- Identificación de Riesgos'!D27</f>
        <v>0</v>
      </c>
      <c r="F27" s="393"/>
      <c r="G27" s="489"/>
      <c r="H27" s="387"/>
      <c r="I27" s="70"/>
      <c r="J27" s="490"/>
      <c r="K27" s="490"/>
      <c r="L27" s="396"/>
      <c r="M27" s="396"/>
      <c r="N27" s="135"/>
      <c r="O27" s="135"/>
      <c r="P27" s="136"/>
    </row>
    <row r="28" spans="1:16" ht="13.5" customHeight="1">
      <c r="A28" s="402"/>
      <c r="B28" s="396"/>
      <c r="C28" s="387"/>
      <c r="D28" s="387"/>
      <c r="E28" s="134">
        <f>'5- Identificación de Riesgos'!D28</f>
        <v>0</v>
      </c>
      <c r="F28" s="393"/>
      <c r="G28" s="489"/>
      <c r="H28" s="387"/>
      <c r="I28" s="70"/>
      <c r="J28" s="490"/>
      <c r="K28" s="490"/>
      <c r="L28" s="396"/>
      <c r="M28" s="396"/>
      <c r="N28" s="135"/>
      <c r="O28" s="135"/>
      <c r="P28" s="136"/>
    </row>
    <row r="29" spans="1:16" ht="13.5" customHeight="1">
      <c r="A29" s="402"/>
      <c r="B29" s="407"/>
      <c r="C29" s="387"/>
      <c r="D29" s="387"/>
      <c r="E29" s="134">
        <f>'5- Identificación de Riesgos'!D29</f>
        <v>0</v>
      </c>
      <c r="F29" s="393"/>
      <c r="G29" s="489"/>
      <c r="H29" s="387"/>
      <c r="I29" s="71"/>
      <c r="J29" s="491"/>
      <c r="K29" s="491"/>
      <c r="L29" s="407"/>
      <c r="M29" s="407"/>
      <c r="N29" s="135"/>
      <c r="O29" s="135"/>
      <c r="P29" s="136"/>
    </row>
    <row r="30" spans="1:16" ht="32.450000000000003" customHeight="1">
      <c r="A30" s="493">
        <f>'5- Identificación de Riesgos'!A30</f>
        <v>3</v>
      </c>
      <c r="B30" s="396" t="str">
        <f>'5- Identificación de Riesgos'!B30</f>
        <v xml:space="preserve">Aumento de Accidentes de trabajo y enfermedades laborales o salud pública </v>
      </c>
      <c r="C30" s="407"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07" t="s">
        <v>299</v>
      </c>
      <c r="E30" s="134" t="str">
        <f>'5- Identificación de Riesgos'!D30</f>
        <v>1. Condiciones y actos inseguros.</v>
      </c>
      <c r="F30" s="428" t="str">
        <f>'5- Identificación de Riesgos'!H30</f>
        <v>Muy Baja - 1</v>
      </c>
      <c r="G30" s="407" t="str">
        <f>'5- Identificación de Riesgos'!M30</f>
        <v>Moderado - 3</v>
      </c>
      <c r="H30" s="407" t="str">
        <f>'5- Identificación de Riesgos'!N30</f>
        <v>Moderado - 3</v>
      </c>
      <c r="I30" s="70"/>
      <c r="J30" s="490" t="str">
        <f>'6- Valoración Controles'!T30</f>
        <v>Muy Baja - 1</v>
      </c>
      <c r="K30" s="490" t="str">
        <f>'6- Valoración Controles'!U30</f>
        <v>Moderado - 3</v>
      </c>
      <c r="L30" s="396" t="str">
        <f>'6- Valoración Controles'!V30</f>
        <v>Moderado - 3</v>
      </c>
      <c r="M30" s="396" t="s">
        <v>368</v>
      </c>
      <c r="N30" s="135"/>
      <c r="O30" s="135"/>
      <c r="P30" s="136"/>
    </row>
    <row r="31" spans="1:16" ht="45">
      <c r="A31" s="402"/>
      <c r="B31" s="396"/>
      <c r="C31" s="387"/>
      <c r="D31" s="387"/>
      <c r="E31" s="134" t="str">
        <f>'5- Identificación de Riesgos'!D31</f>
        <v>2. Falta de conocimiento por parte de los servidores judiciales sobre la definición incidente y accidente laboral.</v>
      </c>
      <c r="F31" s="393"/>
      <c r="G31" s="489"/>
      <c r="H31" s="387"/>
      <c r="I31" s="70"/>
      <c r="J31" s="490"/>
      <c r="K31" s="490"/>
      <c r="L31" s="396"/>
      <c r="M31" s="396"/>
      <c r="N31" s="135"/>
      <c r="O31" s="135"/>
      <c r="P31" s="136"/>
    </row>
    <row r="32" spans="1:16">
      <c r="A32" s="402"/>
      <c r="B32" s="396"/>
      <c r="C32" s="387"/>
      <c r="D32" s="387"/>
      <c r="E32" s="134">
        <f>'5- Identificación de Riesgos'!D32</f>
        <v>0</v>
      </c>
      <c r="F32" s="393"/>
      <c r="G32" s="489"/>
      <c r="H32" s="387"/>
      <c r="I32" s="70"/>
      <c r="J32" s="490"/>
      <c r="K32" s="490"/>
      <c r="L32" s="396"/>
      <c r="M32" s="396"/>
      <c r="N32" s="135"/>
      <c r="O32" s="135"/>
      <c r="P32" s="136"/>
    </row>
    <row r="33" spans="1:16">
      <c r="A33" s="402"/>
      <c r="B33" s="396"/>
      <c r="C33" s="387"/>
      <c r="D33" s="387"/>
      <c r="E33" s="134">
        <f>'5- Identificación de Riesgos'!D33</f>
        <v>0</v>
      </c>
      <c r="F33" s="393"/>
      <c r="G33" s="489"/>
      <c r="H33" s="387"/>
      <c r="I33" s="70"/>
      <c r="J33" s="490"/>
      <c r="K33" s="490"/>
      <c r="L33" s="396"/>
      <c r="M33" s="396"/>
      <c r="N33" s="135"/>
      <c r="O33" s="135"/>
      <c r="P33" s="136"/>
    </row>
    <row r="34" spans="1:16">
      <c r="A34" s="402"/>
      <c r="B34" s="396"/>
      <c r="C34" s="387"/>
      <c r="D34" s="387"/>
      <c r="E34" s="134">
        <f>'5- Identificación de Riesgos'!D34</f>
        <v>0</v>
      </c>
      <c r="F34" s="393"/>
      <c r="G34" s="489"/>
      <c r="H34" s="387"/>
      <c r="I34" s="70"/>
      <c r="J34" s="490"/>
      <c r="K34" s="490"/>
      <c r="L34" s="396"/>
      <c r="M34" s="396"/>
      <c r="N34" s="135"/>
      <c r="O34" s="135"/>
      <c r="P34" s="136"/>
    </row>
    <row r="35" spans="1:16">
      <c r="A35" s="402"/>
      <c r="B35" s="396"/>
      <c r="C35" s="387"/>
      <c r="D35" s="387"/>
      <c r="E35" s="134">
        <f>'5- Identificación de Riesgos'!D35</f>
        <v>0</v>
      </c>
      <c r="F35" s="393"/>
      <c r="G35" s="489"/>
      <c r="H35" s="387"/>
      <c r="I35" s="70"/>
      <c r="J35" s="490"/>
      <c r="K35" s="490"/>
      <c r="L35" s="396"/>
      <c r="M35" s="396"/>
      <c r="N35" s="135"/>
      <c r="O35" s="135"/>
      <c r="P35" s="136"/>
    </row>
    <row r="36" spans="1:16">
      <c r="A36" s="402"/>
      <c r="B36" s="396"/>
      <c r="C36" s="387"/>
      <c r="D36" s="387"/>
      <c r="E36" s="134">
        <f>'5- Identificación de Riesgos'!D36</f>
        <v>0</v>
      </c>
      <c r="F36" s="393"/>
      <c r="G36" s="489"/>
      <c r="H36" s="387"/>
      <c r="I36" s="70"/>
      <c r="J36" s="490"/>
      <c r="K36" s="490"/>
      <c r="L36" s="396"/>
      <c r="M36" s="396"/>
      <c r="N36" s="135"/>
      <c r="O36" s="135"/>
      <c r="P36" s="136"/>
    </row>
    <row r="37" spans="1:16">
      <c r="A37" s="402"/>
      <c r="B37" s="396"/>
      <c r="C37" s="387"/>
      <c r="D37" s="387"/>
      <c r="E37" s="134">
        <f>'5- Identificación de Riesgos'!D37</f>
        <v>0</v>
      </c>
      <c r="F37" s="393"/>
      <c r="G37" s="489"/>
      <c r="H37" s="387"/>
      <c r="I37" s="70"/>
      <c r="J37" s="490"/>
      <c r="K37" s="490"/>
      <c r="L37" s="396"/>
      <c r="M37" s="396"/>
      <c r="N37" s="135"/>
      <c r="O37" s="135"/>
      <c r="P37" s="136"/>
    </row>
    <row r="38" spans="1:16">
      <c r="A38" s="402"/>
      <c r="B38" s="396"/>
      <c r="C38" s="387"/>
      <c r="D38" s="387"/>
      <c r="E38" s="134">
        <f>'5- Identificación de Riesgos'!D38</f>
        <v>0</v>
      </c>
      <c r="F38" s="393"/>
      <c r="G38" s="489"/>
      <c r="H38" s="387"/>
      <c r="I38" s="70"/>
      <c r="J38" s="490"/>
      <c r="K38" s="490"/>
      <c r="L38" s="396"/>
      <c r="M38" s="396"/>
      <c r="N38" s="135"/>
      <c r="O38" s="135"/>
      <c r="P38" s="136"/>
    </row>
    <row r="39" spans="1:16" ht="15.75" customHeight="1">
      <c r="A39" s="402"/>
      <c r="B39" s="407"/>
      <c r="C39" s="387"/>
      <c r="D39" s="387"/>
      <c r="E39" s="134">
        <f>'5- Identificación de Riesgos'!D39</f>
        <v>0</v>
      </c>
      <c r="F39" s="393"/>
      <c r="G39" s="489"/>
      <c r="H39" s="387"/>
      <c r="I39" s="71"/>
      <c r="J39" s="491"/>
      <c r="K39" s="491"/>
      <c r="L39" s="407"/>
      <c r="M39" s="407"/>
      <c r="N39" s="135"/>
      <c r="O39" s="135"/>
      <c r="P39" s="136"/>
    </row>
    <row r="40" spans="1:16" ht="75">
      <c r="A40" s="488">
        <f>'5- Identificación de Riesgos'!A40</f>
        <v>4</v>
      </c>
      <c r="B40" s="396" t="str">
        <f>'5- Identificación de Riesgos'!B40</f>
        <v>Recibir dádivas o beneficios a nombre propio o de terceros para  desviar recursos, no presentar o presentar reportes con información no veraz</v>
      </c>
      <c r="C40" s="407" t="str">
        <f>'5- Identificación de Riesgos'!C40</f>
        <v xml:space="preserve">Se favorece indebidamente a un servidor judicial a través de la validación del  reporte de accidentes de trabajo ante la Administradora de Riesgos Laborales </v>
      </c>
      <c r="D40" s="407" t="s">
        <v>299</v>
      </c>
      <c r="E40" s="134" t="str">
        <f>'5- Identificación de Riesgos'!D40</f>
        <v>1. Insuficientes programas de capacitación para la toma de conciencia debido al desconocimiento de l ley antisoborno (ISO 37001:2016), Plan Anticorrupción y  de los  valores y principios propios de la entidad</v>
      </c>
      <c r="F40" s="428" t="str">
        <f>'5- Identificación de Riesgos'!H40</f>
        <v>Muy Baja - 1</v>
      </c>
      <c r="G40" s="407" t="str">
        <f>'5- Identificación de Riesgos'!M40</f>
        <v>Moderado - 3</v>
      </c>
      <c r="H40" s="407" t="str">
        <f>'5- Identificación de Riesgos'!N40</f>
        <v>Moderado - 3</v>
      </c>
      <c r="I40" s="70"/>
      <c r="J40" s="490" t="str">
        <f>'6- Valoración Controles'!T40</f>
        <v>Muy Baja - 1</v>
      </c>
      <c r="K40" s="490" t="str">
        <f>'6- Valoración Controles'!U40</f>
        <v>Moderado - 3</v>
      </c>
      <c r="L40" s="396" t="str">
        <f>'6- Valoración Controles'!V40</f>
        <v>Moderado - 3</v>
      </c>
      <c r="M40" s="396" t="s">
        <v>368</v>
      </c>
      <c r="N40" s="135"/>
      <c r="O40" s="135"/>
      <c r="P40" s="136"/>
    </row>
    <row r="41" spans="1:16" ht="30">
      <c r="A41" s="405"/>
      <c r="B41" s="396"/>
      <c r="C41" s="387"/>
      <c r="D41" s="387"/>
      <c r="E41" s="134" t="str">
        <f>'5- Identificación de Riesgos'!D41</f>
        <v>2. Desconocimiento y no aplicación del Código de Ética y Buen Gobierno</v>
      </c>
      <c r="F41" s="393"/>
      <c r="G41" s="489"/>
      <c r="H41" s="387"/>
      <c r="I41" s="70"/>
      <c r="J41" s="490"/>
      <c r="K41" s="490"/>
      <c r="L41" s="396"/>
      <c r="M41" s="396"/>
      <c r="N41" s="135"/>
      <c r="O41" s="135"/>
      <c r="P41" s="136"/>
    </row>
    <row r="42" spans="1:16" ht="30">
      <c r="A42" s="405"/>
      <c r="B42" s="396"/>
      <c r="C42" s="387"/>
      <c r="D42" s="387"/>
      <c r="E42" s="134" t="str">
        <f>'5- Identificación de Riesgos'!D42</f>
        <v>3. Carencia de compromiso  y transparencia de los servidores judiciales</v>
      </c>
      <c r="F42" s="393"/>
      <c r="G42" s="489"/>
      <c r="H42" s="387"/>
      <c r="I42" s="70"/>
      <c r="J42" s="490"/>
      <c r="K42" s="490"/>
      <c r="L42" s="396"/>
      <c r="M42" s="396"/>
      <c r="N42" s="135"/>
      <c r="O42" s="135"/>
      <c r="P42" s="136"/>
    </row>
    <row r="43" spans="1:16">
      <c r="A43" s="405"/>
      <c r="B43" s="396"/>
      <c r="C43" s="387"/>
      <c r="D43" s="387"/>
      <c r="E43" s="134">
        <f>'5- Identificación de Riesgos'!D43</f>
        <v>0</v>
      </c>
      <c r="F43" s="393"/>
      <c r="G43" s="489"/>
      <c r="H43" s="387"/>
      <c r="I43" s="70"/>
      <c r="J43" s="490"/>
      <c r="K43" s="490"/>
      <c r="L43" s="396"/>
      <c r="M43" s="396"/>
      <c r="N43" s="135"/>
      <c r="O43" s="135"/>
      <c r="P43" s="136"/>
    </row>
    <row r="44" spans="1:16">
      <c r="A44" s="405"/>
      <c r="B44" s="396"/>
      <c r="C44" s="387"/>
      <c r="D44" s="387"/>
      <c r="E44" s="134">
        <f>'5- Identificación de Riesgos'!D44</f>
        <v>0</v>
      </c>
      <c r="F44" s="393"/>
      <c r="G44" s="489"/>
      <c r="H44" s="387"/>
      <c r="I44" s="70"/>
      <c r="J44" s="490"/>
      <c r="K44" s="490"/>
      <c r="L44" s="396"/>
      <c r="M44" s="396"/>
      <c r="N44" s="135"/>
      <c r="O44" s="135"/>
      <c r="P44" s="136"/>
    </row>
    <row r="45" spans="1:16">
      <c r="A45" s="405"/>
      <c r="B45" s="396"/>
      <c r="C45" s="387"/>
      <c r="D45" s="387"/>
      <c r="E45" s="134">
        <f>'5- Identificación de Riesgos'!D45</f>
        <v>0</v>
      </c>
      <c r="F45" s="393"/>
      <c r="G45" s="489"/>
      <c r="H45" s="387"/>
      <c r="I45" s="70"/>
      <c r="J45" s="490"/>
      <c r="K45" s="490"/>
      <c r="L45" s="396"/>
      <c r="M45" s="396"/>
      <c r="N45" s="135"/>
      <c r="O45" s="135"/>
      <c r="P45" s="136"/>
    </row>
    <row r="46" spans="1:16">
      <c r="A46" s="405"/>
      <c r="B46" s="396"/>
      <c r="C46" s="387"/>
      <c r="D46" s="387"/>
      <c r="E46" s="134">
        <f>'5- Identificación de Riesgos'!D46</f>
        <v>0</v>
      </c>
      <c r="F46" s="393"/>
      <c r="G46" s="489"/>
      <c r="H46" s="387"/>
      <c r="I46" s="70"/>
      <c r="J46" s="490"/>
      <c r="K46" s="490"/>
      <c r="L46" s="396"/>
      <c r="M46" s="396"/>
      <c r="N46" s="135"/>
      <c r="O46" s="135"/>
      <c r="P46" s="136"/>
    </row>
    <row r="47" spans="1:16">
      <c r="A47" s="405"/>
      <c r="B47" s="396"/>
      <c r="C47" s="387"/>
      <c r="D47" s="387"/>
      <c r="E47" s="134">
        <f>'5- Identificación de Riesgos'!D47</f>
        <v>0</v>
      </c>
      <c r="F47" s="393"/>
      <c r="G47" s="489"/>
      <c r="H47" s="387"/>
      <c r="I47" s="70"/>
      <c r="J47" s="490"/>
      <c r="K47" s="490"/>
      <c r="L47" s="396"/>
      <c r="M47" s="396"/>
      <c r="N47" s="135"/>
      <c r="O47" s="135"/>
      <c r="P47" s="136"/>
    </row>
    <row r="48" spans="1:16">
      <c r="A48" s="405"/>
      <c r="B48" s="396"/>
      <c r="C48" s="387"/>
      <c r="D48" s="387"/>
      <c r="E48" s="134">
        <f>'5- Identificación de Riesgos'!D48</f>
        <v>0</v>
      </c>
      <c r="F48" s="393"/>
      <c r="G48" s="489"/>
      <c r="H48" s="387"/>
      <c r="I48" s="70"/>
      <c r="J48" s="490"/>
      <c r="K48" s="490"/>
      <c r="L48" s="396"/>
      <c r="M48" s="396"/>
      <c r="N48" s="135"/>
      <c r="O48" s="135"/>
      <c r="P48" s="136"/>
    </row>
    <row r="49" spans="1:16">
      <c r="A49" s="405"/>
      <c r="B49" s="407"/>
      <c r="C49" s="387"/>
      <c r="D49" s="387"/>
      <c r="E49" s="134">
        <f>'5- Identificación de Riesgos'!D49</f>
        <v>0</v>
      </c>
      <c r="F49" s="393"/>
      <c r="G49" s="489"/>
      <c r="H49" s="387"/>
      <c r="I49" s="71"/>
      <c r="J49" s="491"/>
      <c r="K49" s="491"/>
      <c r="L49" s="407"/>
      <c r="M49" s="407"/>
      <c r="N49" s="135"/>
      <c r="O49" s="135"/>
      <c r="P49" s="136"/>
    </row>
    <row r="50" spans="1:16" ht="225">
      <c r="A50" s="488">
        <f>'5- Identificación de Riesgos'!A50</f>
        <v>5</v>
      </c>
      <c r="B50" s="396"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07" t="str">
        <f>'5- Identificación de Riesgos'!C50</f>
        <v>Cuando  se direccionan los requisitos habilitanes y/o técnicos para favorecer  indebidamente  a ciertos proponentes</v>
      </c>
      <c r="D50" s="407" t="s">
        <v>299</v>
      </c>
      <c r="E50" s="134" t="str">
        <f>'5- Identificación de Riesgos'!D50</f>
        <v>1. Falta de ética de los servidores públicos (Debilidades en principios y valores)</v>
      </c>
      <c r="F50" s="428" t="str">
        <f>'5- Identificación de Riesgos'!H50</f>
        <v>Muy Baja - 1</v>
      </c>
      <c r="G50" s="407" t="str">
        <f>'5- Identificación de Riesgos'!M50</f>
        <v>Mayor - 4</v>
      </c>
      <c r="H50" s="407" t="str">
        <f>'5- Identificación de Riesgos'!N50</f>
        <v>Alto  - 4</v>
      </c>
      <c r="I50" s="70"/>
      <c r="J50" s="490" t="str">
        <f>'6- Valoración Controles'!T50</f>
        <v>Muy Baja - 1</v>
      </c>
      <c r="K50" s="490" t="str">
        <f>'6- Valoración Controles'!U50</f>
        <v>Mayor - 4</v>
      </c>
      <c r="L50" s="396" t="str">
        <f>'6- Valoración Controles'!V50</f>
        <v>Alto  - 4</v>
      </c>
      <c r="M50" s="396" t="s">
        <v>434</v>
      </c>
      <c r="N50" s="142" t="s">
        <v>487</v>
      </c>
      <c r="O50" s="142" t="s">
        <v>488</v>
      </c>
      <c r="P50" s="282">
        <v>45292</v>
      </c>
    </row>
    <row r="51" spans="1:16" ht="30">
      <c r="A51" s="405"/>
      <c r="B51" s="396"/>
      <c r="C51" s="387"/>
      <c r="D51" s="387"/>
      <c r="E51" s="134" t="str">
        <f>'5- Identificación de Riesgos'!D51</f>
        <v>2. Falta de ética de terceros interesados  (Debilidades principios y valores)</v>
      </c>
      <c r="F51" s="393"/>
      <c r="G51" s="489"/>
      <c r="H51" s="387"/>
      <c r="I51" s="70"/>
      <c r="J51" s="490"/>
      <c r="K51" s="490"/>
      <c r="L51" s="396"/>
      <c r="M51" s="396"/>
      <c r="N51" s="135"/>
      <c r="O51" s="135"/>
      <c r="P51" s="136"/>
    </row>
    <row r="52" spans="1:16" ht="45">
      <c r="A52" s="405"/>
      <c r="B52" s="396"/>
      <c r="C52" s="387"/>
      <c r="D52" s="387"/>
      <c r="E52" s="134" t="str">
        <f>'5- Identificación de Riesgos'!D52</f>
        <v>3. Debilidades en los controles de los procedimientos de estructuración de los procesos de contratación</v>
      </c>
      <c r="F52" s="393"/>
      <c r="G52" s="489"/>
      <c r="H52" s="387"/>
      <c r="I52" s="70"/>
      <c r="J52" s="490"/>
      <c r="K52" s="490"/>
      <c r="L52" s="396"/>
      <c r="M52" s="396"/>
      <c r="N52" s="135"/>
      <c r="O52" s="135"/>
      <c r="P52" s="136"/>
    </row>
    <row r="53" spans="1:16">
      <c r="A53" s="405"/>
      <c r="B53" s="396"/>
      <c r="C53" s="387"/>
      <c r="D53" s="387"/>
      <c r="E53" s="134">
        <f>'5- Identificación de Riesgos'!D53</f>
        <v>0</v>
      </c>
      <c r="F53" s="393"/>
      <c r="G53" s="489"/>
      <c r="H53" s="387"/>
      <c r="I53" s="70"/>
      <c r="J53" s="490"/>
      <c r="K53" s="490"/>
      <c r="L53" s="396"/>
      <c r="M53" s="396"/>
      <c r="N53" s="135"/>
      <c r="O53" s="135"/>
      <c r="P53" s="136"/>
    </row>
    <row r="54" spans="1:16">
      <c r="A54" s="405"/>
      <c r="B54" s="396"/>
      <c r="C54" s="387"/>
      <c r="D54" s="387"/>
      <c r="E54" s="134">
        <f>'5- Identificación de Riesgos'!D54</f>
        <v>0</v>
      </c>
      <c r="F54" s="393"/>
      <c r="G54" s="489"/>
      <c r="H54" s="387"/>
      <c r="I54" s="70"/>
      <c r="J54" s="490"/>
      <c r="K54" s="490"/>
      <c r="L54" s="396"/>
      <c r="M54" s="396"/>
      <c r="N54" s="135"/>
      <c r="O54" s="135"/>
      <c r="P54" s="136"/>
    </row>
    <row r="55" spans="1:16">
      <c r="A55" s="405"/>
      <c r="B55" s="396"/>
      <c r="C55" s="387"/>
      <c r="D55" s="387"/>
      <c r="E55" s="134">
        <f>'5- Identificación de Riesgos'!D55</f>
        <v>0</v>
      </c>
      <c r="F55" s="393"/>
      <c r="G55" s="489"/>
      <c r="H55" s="387"/>
      <c r="I55" s="70"/>
      <c r="J55" s="490"/>
      <c r="K55" s="490"/>
      <c r="L55" s="396"/>
      <c r="M55" s="396"/>
      <c r="N55" s="135"/>
      <c r="O55" s="135"/>
      <c r="P55" s="136"/>
    </row>
    <row r="56" spans="1:16">
      <c r="A56" s="405"/>
      <c r="B56" s="396"/>
      <c r="C56" s="387"/>
      <c r="D56" s="387"/>
      <c r="E56" s="134">
        <f>'5- Identificación de Riesgos'!D56</f>
        <v>0</v>
      </c>
      <c r="F56" s="393"/>
      <c r="G56" s="489"/>
      <c r="H56" s="387"/>
      <c r="I56" s="70"/>
      <c r="J56" s="490"/>
      <c r="K56" s="490"/>
      <c r="L56" s="396"/>
      <c r="M56" s="396"/>
      <c r="N56" s="135"/>
      <c r="O56" s="135"/>
      <c r="P56" s="136"/>
    </row>
    <row r="57" spans="1:16">
      <c r="A57" s="405"/>
      <c r="B57" s="396"/>
      <c r="C57" s="387"/>
      <c r="D57" s="387"/>
      <c r="E57" s="134">
        <f>'5- Identificación de Riesgos'!D57</f>
        <v>0</v>
      </c>
      <c r="F57" s="393"/>
      <c r="G57" s="489"/>
      <c r="H57" s="387"/>
      <c r="I57" s="70"/>
      <c r="J57" s="490"/>
      <c r="K57" s="490"/>
      <c r="L57" s="396"/>
      <c r="M57" s="396"/>
      <c r="N57" s="135"/>
      <c r="O57" s="135"/>
      <c r="P57" s="136"/>
    </row>
    <row r="58" spans="1:16">
      <c r="A58" s="405"/>
      <c r="B58" s="396"/>
      <c r="C58" s="387"/>
      <c r="D58" s="387"/>
      <c r="E58" s="134">
        <f>'5- Identificación de Riesgos'!D58</f>
        <v>0</v>
      </c>
      <c r="F58" s="393"/>
      <c r="G58" s="489"/>
      <c r="H58" s="387"/>
      <c r="I58" s="70"/>
      <c r="J58" s="490"/>
      <c r="K58" s="490"/>
      <c r="L58" s="396"/>
      <c r="M58" s="396"/>
      <c r="N58" s="135"/>
      <c r="O58" s="135"/>
      <c r="P58" s="136"/>
    </row>
    <row r="59" spans="1:16">
      <c r="A59" s="405"/>
      <c r="B59" s="407"/>
      <c r="C59" s="387"/>
      <c r="D59" s="387"/>
      <c r="E59" s="134">
        <f>'5- Identificación de Riesgos'!D59</f>
        <v>0</v>
      </c>
      <c r="F59" s="393"/>
      <c r="G59" s="489"/>
      <c r="H59" s="387"/>
      <c r="I59" s="71"/>
      <c r="J59" s="491"/>
      <c r="K59" s="491"/>
      <c r="L59" s="407"/>
      <c r="M59" s="407"/>
      <c r="N59" s="135"/>
      <c r="O59" s="135"/>
      <c r="P59" s="136"/>
    </row>
    <row r="60" spans="1:16" ht="225">
      <c r="A60" s="488">
        <f>'5- Identificación de Riesgos'!A60</f>
        <v>6</v>
      </c>
      <c r="B60" s="396"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07" t="str">
        <f>'5- Identificación de Riesgos'!C60</f>
        <v xml:space="preserve">Cuando se favorece indebidamente a un servidor judicial a través de la validación del  reporte de accidentes de trabajo ante la Administradora de Riesgos Laborales </v>
      </c>
      <c r="D60" s="407" t="s">
        <v>299</v>
      </c>
      <c r="E60" s="134" t="str">
        <f>'5- Identificación de Riesgos'!D60</f>
        <v>1. Falta de ética de los servidores judiciales (Debilidades en principios y valores)</v>
      </c>
      <c r="F60" s="428" t="str">
        <f>'5- Identificación de Riesgos'!H60</f>
        <v>Muy Baja - 1</v>
      </c>
      <c r="G60" s="407" t="str">
        <f>'5- Identificación de Riesgos'!M60</f>
        <v>Mayor - 4</v>
      </c>
      <c r="H60" s="407" t="str">
        <f>'5- Identificación de Riesgos'!N60</f>
        <v>Alto  - 4</v>
      </c>
      <c r="I60" s="70"/>
      <c r="J60" s="490" t="str">
        <f>'6- Valoración Controles'!T60</f>
        <v>Muy Baja - 1</v>
      </c>
      <c r="K60" s="490" t="str">
        <f>'6- Valoración Controles'!U60</f>
        <v>Mayor - 4</v>
      </c>
      <c r="L60" s="396" t="str">
        <f>'6- Valoración Controles'!V60</f>
        <v>Alto  - 4</v>
      </c>
      <c r="M60" s="396" t="s">
        <v>434</v>
      </c>
      <c r="N60" s="142" t="s">
        <v>489</v>
      </c>
      <c r="O60" s="142" t="s">
        <v>488</v>
      </c>
      <c r="P60" s="282">
        <v>45292</v>
      </c>
    </row>
    <row r="61" spans="1:16" ht="30">
      <c r="A61" s="405"/>
      <c r="B61" s="396"/>
      <c r="C61" s="387"/>
      <c r="D61" s="387"/>
      <c r="E61" s="134" t="str">
        <f>'5- Identificación de Riesgos'!D61</f>
        <v>2. Falta de ética de terceros interesados  (Debilidades principios y valores)</v>
      </c>
      <c r="F61" s="393"/>
      <c r="G61" s="489"/>
      <c r="H61" s="387"/>
      <c r="I61" s="70"/>
      <c r="J61" s="490"/>
      <c r="K61" s="490"/>
      <c r="L61" s="396"/>
      <c r="M61" s="396"/>
      <c r="N61" s="135"/>
      <c r="O61" s="135"/>
      <c r="P61" s="136"/>
    </row>
    <row r="62" spans="1:16" ht="60">
      <c r="A62" s="405"/>
      <c r="B62" s="396"/>
      <c r="C62" s="387"/>
      <c r="D62" s="387"/>
      <c r="E62" s="134" t="str">
        <f>'5- Identificación de Riesgos'!D62</f>
        <v>3. Debilidades en los controles de los procedimientos de reporte de incidentes y accidentes de trabajo y de Investigación de incidentes y accidentes de trabajo</v>
      </c>
      <c r="F62" s="393"/>
      <c r="G62" s="489"/>
      <c r="H62" s="387"/>
      <c r="I62" s="70"/>
      <c r="J62" s="490"/>
      <c r="K62" s="490"/>
      <c r="L62" s="396"/>
      <c r="M62" s="396"/>
      <c r="N62" s="135"/>
      <c r="O62" s="135"/>
      <c r="P62" s="136"/>
    </row>
    <row r="63" spans="1:16">
      <c r="A63" s="405"/>
      <c r="B63" s="396"/>
      <c r="C63" s="387"/>
      <c r="D63" s="387"/>
      <c r="E63" s="134">
        <f>'5- Identificación de Riesgos'!D63</f>
        <v>0</v>
      </c>
      <c r="F63" s="393"/>
      <c r="G63" s="489"/>
      <c r="H63" s="387"/>
      <c r="I63" s="70"/>
      <c r="J63" s="490"/>
      <c r="K63" s="490"/>
      <c r="L63" s="396"/>
      <c r="M63" s="396"/>
      <c r="N63" s="135"/>
      <c r="O63" s="135"/>
      <c r="P63" s="136"/>
    </row>
    <row r="64" spans="1:16">
      <c r="A64" s="405"/>
      <c r="B64" s="396"/>
      <c r="C64" s="387"/>
      <c r="D64" s="387"/>
      <c r="E64" s="134">
        <f>'5- Identificación de Riesgos'!D64</f>
        <v>0</v>
      </c>
      <c r="F64" s="393"/>
      <c r="G64" s="489"/>
      <c r="H64" s="387"/>
      <c r="I64" s="70"/>
      <c r="J64" s="490"/>
      <c r="K64" s="490"/>
      <c r="L64" s="396"/>
      <c r="M64" s="396"/>
      <c r="N64" s="135"/>
      <c r="O64" s="135"/>
      <c r="P64" s="136"/>
    </row>
    <row r="65" spans="1:16">
      <c r="A65" s="405"/>
      <c r="B65" s="396"/>
      <c r="C65" s="387"/>
      <c r="D65" s="387"/>
      <c r="E65" s="134">
        <f>'5- Identificación de Riesgos'!D65</f>
        <v>0</v>
      </c>
      <c r="F65" s="393"/>
      <c r="G65" s="489"/>
      <c r="H65" s="387"/>
      <c r="I65" s="70"/>
      <c r="J65" s="490"/>
      <c r="K65" s="490"/>
      <c r="L65" s="396"/>
      <c r="M65" s="396"/>
      <c r="N65" s="135"/>
      <c r="O65" s="135"/>
      <c r="P65" s="136"/>
    </row>
    <row r="66" spans="1:16">
      <c r="A66" s="405"/>
      <c r="B66" s="396"/>
      <c r="C66" s="387"/>
      <c r="D66" s="387"/>
      <c r="E66" s="134">
        <f>'5- Identificación de Riesgos'!D66</f>
        <v>0</v>
      </c>
      <c r="F66" s="393"/>
      <c r="G66" s="489"/>
      <c r="H66" s="387"/>
      <c r="I66" s="70"/>
      <c r="J66" s="490"/>
      <c r="K66" s="490"/>
      <c r="L66" s="396"/>
      <c r="M66" s="396"/>
      <c r="N66" s="135"/>
      <c r="O66" s="135"/>
      <c r="P66" s="136"/>
    </row>
    <row r="67" spans="1:16">
      <c r="A67" s="405"/>
      <c r="B67" s="396"/>
      <c r="C67" s="387"/>
      <c r="D67" s="387"/>
      <c r="E67" s="134">
        <f>'5- Identificación de Riesgos'!D67</f>
        <v>0</v>
      </c>
      <c r="F67" s="393"/>
      <c r="G67" s="489"/>
      <c r="H67" s="387"/>
      <c r="I67" s="70"/>
      <c r="J67" s="490"/>
      <c r="K67" s="490"/>
      <c r="L67" s="396"/>
      <c r="M67" s="396"/>
      <c r="N67" s="135"/>
      <c r="O67" s="135"/>
      <c r="P67" s="136"/>
    </row>
    <row r="68" spans="1:16">
      <c r="A68" s="405"/>
      <c r="B68" s="396"/>
      <c r="C68" s="387"/>
      <c r="D68" s="387"/>
      <c r="E68" s="134">
        <f>'5- Identificación de Riesgos'!D68</f>
        <v>0</v>
      </c>
      <c r="F68" s="393"/>
      <c r="G68" s="489"/>
      <c r="H68" s="387"/>
      <c r="I68" s="70"/>
      <c r="J68" s="490"/>
      <c r="K68" s="490"/>
      <c r="L68" s="396"/>
      <c r="M68" s="396"/>
      <c r="N68" s="135"/>
      <c r="O68" s="135"/>
      <c r="P68" s="136"/>
    </row>
    <row r="69" spans="1:16">
      <c r="A69" s="405"/>
      <c r="B69" s="407"/>
      <c r="C69" s="387"/>
      <c r="D69" s="387"/>
      <c r="E69" s="134">
        <f>'5- Identificación de Riesgos'!D69</f>
        <v>0</v>
      </c>
      <c r="F69" s="393"/>
      <c r="G69" s="489"/>
      <c r="H69" s="387"/>
      <c r="I69" s="71"/>
      <c r="J69" s="491"/>
      <c r="K69" s="491"/>
      <c r="L69" s="407"/>
      <c r="M69" s="407"/>
      <c r="N69" s="135"/>
      <c r="O69" s="135"/>
      <c r="P69" s="136"/>
    </row>
  </sheetData>
  <mergeCells count="92">
    <mergeCell ref="C1:P3"/>
    <mergeCell ref="A4:B4"/>
    <mergeCell ref="A5:B5"/>
    <mergeCell ref="A8:A9"/>
    <mergeCell ref="E8:E9"/>
    <mergeCell ref="C4:P4"/>
    <mergeCell ref="C5:P5"/>
    <mergeCell ref="C6:P6"/>
    <mergeCell ref="J8:J9"/>
    <mergeCell ref="H8:H9"/>
    <mergeCell ref="C8:C9"/>
    <mergeCell ref="A6:B6"/>
    <mergeCell ref="N8:N9"/>
    <mergeCell ref="O8:O9"/>
    <mergeCell ref="P8:P9"/>
    <mergeCell ref="A7:E7"/>
    <mergeCell ref="M8:M9"/>
    <mergeCell ref="F8:F9"/>
    <mergeCell ref="G8:G9"/>
    <mergeCell ref="J7:M7"/>
    <mergeCell ref="K8:K9"/>
    <mergeCell ref="I8:I9"/>
    <mergeCell ref="A10:A19"/>
    <mergeCell ref="B10:B19"/>
    <mergeCell ref="F10:F19"/>
    <mergeCell ref="F7:H7"/>
    <mergeCell ref="D8:D9"/>
    <mergeCell ref="C10:C19"/>
    <mergeCell ref="D10:D19"/>
    <mergeCell ref="G10:G19"/>
    <mergeCell ref="C20:C29"/>
    <mergeCell ref="L30:L39"/>
    <mergeCell ref="L10:L19"/>
    <mergeCell ref="B8:B9"/>
    <mergeCell ref="L8:L9"/>
    <mergeCell ref="M30:M39"/>
    <mergeCell ref="A20:A29"/>
    <mergeCell ref="B20:B29"/>
    <mergeCell ref="K20:K29"/>
    <mergeCell ref="A30:A39"/>
    <mergeCell ref="B30:B39"/>
    <mergeCell ref="C30:C39"/>
    <mergeCell ref="D30:D39"/>
    <mergeCell ref="F30:F39"/>
    <mergeCell ref="L20:L29"/>
    <mergeCell ref="M20:M29"/>
    <mergeCell ref="D20:D29"/>
    <mergeCell ref="F20:F29"/>
    <mergeCell ref="G20:G29"/>
    <mergeCell ref="M10:M19"/>
    <mergeCell ref="H20:H29"/>
    <mergeCell ref="J20:J29"/>
    <mergeCell ref="H10:H19"/>
    <mergeCell ref="J10:J19"/>
    <mergeCell ref="K10:K19"/>
    <mergeCell ref="A40:A49"/>
    <mergeCell ref="B40:B49"/>
    <mergeCell ref="C40:C49"/>
    <mergeCell ref="D40:D49"/>
    <mergeCell ref="F40:F49"/>
    <mergeCell ref="M40:M49"/>
    <mergeCell ref="G30:G39"/>
    <mergeCell ref="K30:K39"/>
    <mergeCell ref="D60:D69"/>
    <mergeCell ref="F60:F69"/>
    <mergeCell ref="G50:G59"/>
    <mergeCell ref="H50:H59"/>
    <mergeCell ref="J50:J59"/>
    <mergeCell ref="K50:K59"/>
    <mergeCell ref="G40:G49"/>
    <mergeCell ref="H40:H49"/>
    <mergeCell ref="J40:J49"/>
    <mergeCell ref="K40:K49"/>
    <mergeCell ref="L40:L49"/>
    <mergeCell ref="H30:H39"/>
    <mergeCell ref="J30:J39"/>
    <mergeCell ref="A60:A69"/>
    <mergeCell ref="B60:B69"/>
    <mergeCell ref="C60:C69"/>
    <mergeCell ref="L50:L59"/>
    <mergeCell ref="M50:M59"/>
    <mergeCell ref="L60:L69"/>
    <mergeCell ref="M60:M69"/>
    <mergeCell ref="G60:G69"/>
    <mergeCell ref="H60:H69"/>
    <mergeCell ref="J60:J69"/>
    <mergeCell ref="K60:K69"/>
    <mergeCell ref="A50:A59"/>
    <mergeCell ref="B50:B59"/>
    <mergeCell ref="C50:C59"/>
    <mergeCell ref="D50:D59"/>
    <mergeCell ref="F50:F59"/>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L10 L20 L30 L40 L50">
    <cfRule type="containsText" dxfId="529" priority="490" operator="containsText" text="Extremo">
      <formula>NOT(ISERROR(SEARCH("Extremo",L10)))</formula>
    </cfRule>
    <cfRule type="containsText" dxfId="528" priority="491" operator="containsText" text="Alto">
      <formula>NOT(ISERROR(SEARCH("Alto",L10)))</formula>
    </cfRule>
    <cfRule type="containsText" dxfId="527" priority="492" operator="containsText" text="Moderado">
      <formula>NOT(ISERROR(SEARCH("Moderado",L10)))</formula>
    </cfRule>
    <cfRule type="containsText" dxfId="526" priority="493" operator="containsText" text="Menor">
      <formula>NOT(ISERROR(SEARCH("Menor",L10)))</formula>
    </cfRule>
    <cfRule type="containsText" dxfId="525" priority="494" operator="containsText" text="Bajo">
      <formula>NOT(ISERROR(SEARCH("Bajo",L10)))</formula>
    </cfRule>
    <cfRule type="containsText" dxfId="524" priority="495" operator="containsText" text="Moderado">
      <formula>NOT(ISERROR(SEARCH("Moderado",L10)))</formula>
    </cfRule>
    <cfRule type="containsText" dxfId="523" priority="496" operator="containsText" text="Extremo">
      <formula>NOT(ISERROR(SEARCH("Extremo",L10)))</formula>
    </cfRule>
    <cfRule type="containsText" dxfId="522" priority="497" operator="containsText" text="Baja">
      <formula>NOT(ISERROR(SEARCH("Baja",L10)))</formula>
    </cfRule>
    <cfRule type="containsText" dxfId="521" priority="498" operator="containsText" text="Alto">
      <formula>NOT(ISERROR(SEARCH("Alto",L10)))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L60">
    <cfRule type="containsText" dxfId="478" priority="171" operator="containsText" text="Extremo">
      <formula>NOT(ISERROR(SEARCH("Extremo",L60)))</formula>
    </cfRule>
    <cfRule type="containsText" dxfId="477" priority="172" operator="containsText" text="Alto">
      <formula>NOT(ISERROR(SEARCH("Alto",L60)))</formula>
    </cfRule>
    <cfRule type="containsText" dxfId="476" priority="173" operator="containsText" text="Moderado">
      <formula>NOT(ISERROR(SEARCH("Moderado",L60)))</formula>
    </cfRule>
    <cfRule type="containsText" dxfId="475" priority="174" operator="containsText" text="Menor">
      <formula>NOT(ISERROR(SEARCH("Menor",L60)))</formula>
    </cfRule>
    <cfRule type="containsText" dxfId="474" priority="175" operator="containsText" text="Bajo">
      <formula>NOT(ISERROR(SEARCH("Bajo",L60)))</formula>
    </cfRule>
    <cfRule type="containsText" dxfId="473" priority="176" operator="containsText" text="Moderado">
      <formula>NOT(ISERROR(SEARCH("Moderado",L60)))</formula>
    </cfRule>
    <cfRule type="containsText" dxfId="472" priority="177" operator="containsText" text="Extremo">
      <formula>NOT(ISERROR(SEARCH("Extremo",L60)))</formula>
    </cfRule>
    <cfRule type="containsText" dxfId="471" priority="178" operator="containsText" text="Baja">
      <formula>NOT(ISERROR(SEARCH("Baja",L60)))</formula>
    </cfRule>
    <cfRule type="containsText" dxfId="470" priority="179" operator="containsText" text="Alto">
      <formula>NOT(ISERROR(SEARCH("Alto",L60)))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M10:M69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P35" sqref="P35"/>
    </sheetView>
  </sheetViews>
  <sheetFormatPr baseColWidth="10" defaultColWidth="11.42578125" defaultRowHeight="15"/>
  <cols>
    <col min="2" max="2" width="24.140625" customWidth="1"/>
    <col min="3" max="3" width="62.85546875" customWidth="1"/>
    <col min="4" max="4" width="10.140625" bestFit="1" customWidth="1"/>
    <col min="5" max="5" width="84.140625" style="36" customWidth="1"/>
    <col min="6" max="6" width="24.85546875" customWidth="1"/>
    <col min="7" max="7" width="11.5703125" customWidth="1"/>
    <col min="8" max="8" width="13.85546875" customWidth="1"/>
    <col min="9" max="9" width="28.5703125" hidden="1" customWidth="1"/>
    <col min="10" max="13" width="11.5703125" customWidth="1"/>
    <col min="32" max="137" width="11.42578125" style="1"/>
  </cols>
  <sheetData>
    <row r="1" spans="1:137" s="1" customFormat="1">
      <c r="E1" s="33"/>
    </row>
    <row r="2" spans="1:137" ht="24" thickBot="1">
      <c r="A2" s="1"/>
      <c r="B2" s="514" t="s">
        <v>369</v>
      </c>
      <c r="C2" s="514"/>
      <c r="D2" s="514"/>
      <c r="E2" s="514"/>
      <c r="F2" s="261"/>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4"/>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9"/>
      <c r="C4" s="262" t="s">
        <v>370</v>
      </c>
      <c r="D4" s="263"/>
      <c r="E4" s="264" t="s">
        <v>371</v>
      </c>
      <c r="F4" s="265"/>
      <c r="G4" s="1"/>
      <c r="H4" s="1"/>
      <c r="I4" s="1"/>
      <c r="J4" s="1"/>
      <c r="K4" s="1"/>
      <c r="L4" s="1"/>
      <c r="M4" s="1"/>
      <c r="N4" s="1"/>
      <c r="O4" s="1"/>
      <c r="P4" s="1"/>
      <c r="Q4" s="1"/>
      <c r="R4" s="1"/>
      <c r="S4" s="1"/>
      <c r="T4" s="1"/>
      <c r="U4" s="1"/>
      <c r="V4" s="1"/>
      <c r="W4" s="1"/>
      <c r="X4" s="1"/>
      <c r="Y4" s="1"/>
      <c r="Z4" s="1"/>
      <c r="AA4" s="1"/>
      <c r="AB4" s="1"/>
      <c r="AC4" s="1"/>
      <c r="AD4" s="1"/>
      <c r="AE4" s="1"/>
    </row>
    <row r="5" spans="1:137" ht="40.5">
      <c r="A5" s="1"/>
      <c r="B5" s="49"/>
      <c r="C5" s="266" t="s">
        <v>372</v>
      </c>
      <c r="D5" s="266"/>
      <c r="E5" s="266" t="s">
        <v>373</v>
      </c>
      <c r="F5" s="267" t="s">
        <v>371</v>
      </c>
      <c r="G5" s="1"/>
      <c r="H5" s="1"/>
      <c r="I5" s="1"/>
      <c r="J5" s="1"/>
      <c r="K5" s="1"/>
      <c r="L5" s="1"/>
      <c r="M5" s="1"/>
      <c r="N5" s="1"/>
      <c r="O5" s="1"/>
      <c r="P5" s="1"/>
      <c r="Q5" s="1"/>
      <c r="R5" s="1"/>
      <c r="S5" s="1"/>
      <c r="T5" s="1"/>
      <c r="U5" s="1"/>
      <c r="V5" s="1"/>
      <c r="W5" s="1"/>
      <c r="X5" s="1"/>
      <c r="Y5" s="1"/>
      <c r="Z5" s="1"/>
      <c r="AA5" s="1"/>
      <c r="AB5" s="1"/>
      <c r="AC5" s="1"/>
      <c r="AD5" s="1"/>
      <c r="AE5" s="1"/>
    </row>
    <row r="6" spans="1:137" ht="20.25">
      <c r="A6" s="1"/>
      <c r="B6" s="50" t="s">
        <v>374</v>
      </c>
      <c r="C6" s="184" t="s">
        <v>375</v>
      </c>
      <c r="D6" s="185">
        <v>0.04</v>
      </c>
      <c r="E6" s="186" t="s">
        <v>376</v>
      </c>
      <c r="F6" s="76">
        <v>1</v>
      </c>
      <c r="G6" s="1"/>
      <c r="H6" s="38"/>
      <c r="I6" s="1"/>
      <c r="J6" s="1"/>
      <c r="K6" s="1"/>
      <c r="L6" s="1"/>
      <c r="M6" s="1"/>
      <c r="N6" s="1"/>
      <c r="O6" s="1"/>
      <c r="P6" s="1"/>
      <c r="Q6" s="1"/>
      <c r="R6" s="1"/>
      <c r="S6" s="1"/>
      <c r="T6" s="1"/>
      <c r="U6" s="1"/>
      <c r="V6" s="1"/>
      <c r="W6" s="1"/>
      <c r="X6" s="1"/>
      <c r="Y6" s="1"/>
      <c r="Z6" s="1"/>
      <c r="AA6" s="1"/>
      <c r="AB6" s="1"/>
      <c r="AC6" s="1"/>
      <c r="AD6" s="1"/>
      <c r="AE6" s="1"/>
    </row>
    <row r="7" spans="1:137" ht="20.25">
      <c r="A7" s="1"/>
      <c r="B7" s="51" t="s">
        <v>377</v>
      </c>
      <c r="C7" s="184" t="s">
        <v>378</v>
      </c>
      <c r="D7" s="185">
        <v>0.09</v>
      </c>
      <c r="E7" s="186" t="s">
        <v>379</v>
      </c>
      <c r="F7" s="76">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2" t="s">
        <v>380</v>
      </c>
      <c r="C8" s="184" t="s">
        <v>381</v>
      </c>
      <c r="D8" s="185">
        <v>0.28999999999999998</v>
      </c>
      <c r="E8" s="186" t="s">
        <v>382</v>
      </c>
      <c r="F8" s="76">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3" t="s">
        <v>383</v>
      </c>
      <c r="C9" s="184" t="s">
        <v>384</v>
      </c>
      <c r="D9" s="185">
        <v>0.49</v>
      </c>
      <c r="E9" s="186" t="s">
        <v>385</v>
      </c>
      <c r="F9" s="76">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4" t="s">
        <v>386</v>
      </c>
      <c r="C10" s="184" t="s">
        <v>387</v>
      </c>
      <c r="D10" s="185">
        <v>1</v>
      </c>
      <c r="E10" s="186" t="s">
        <v>388</v>
      </c>
      <c r="F10" s="76">
        <v>5</v>
      </c>
      <c r="G10" s="1"/>
      <c r="H10" s="1"/>
      <c r="I10" s="72" t="s">
        <v>389</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5"/>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3"/>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3"/>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15" t="s">
        <v>390</v>
      </c>
      <c r="C14" s="515"/>
      <c r="D14" s="515"/>
      <c r="E14" s="515"/>
      <c r="F14" s="268"/>
      <c r="G14" s="48"/>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7"/>
      <c r="C15" s="269"/>
      <c r="D15" s="269"/>
      <c r="E15" s="269"/>
      <c r="F15" s="57"/>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8" customFormat="1" ht="20.25">
      <c r="A16" s="56"/>
      <c r="B16" s="57"/>
      <c r="C16" s="511" t="s">
        <v>296</v>
      </c>
      <c r="D16" s="511"/>
      <c r="E16" s="511"/>
      <c r="F16" s="57"/>
      <c r="G16" s="56"/>
      <c r="H16" s="56"/>
      <c r="I16" s="73" t="s">
        <v>288</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row>
    <row r="17" spans="1:137" s="58" customFormat="1" ht="30.75" customHeight="1">
      <c r="A17" s="56"/>
      <c r="B17" s="50" t="s">
        <v>391</v>
      </c>
      <c r="C17" s="510" t="s">
        <v>392</v>
      </c>
      <c r="D17" s="510"/>
      <c r="E17" s="510"/>
      <c r="F17" s="76">
        <v>1</v>
      </c>
      <c r="G17" s="56"/>
      <c r="H17" s="56"/>
      <c r="I17" s="72" t="s">
        <v>296</v>
      </c>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row>
    <row r="18" spans="1:137" s="58" customFormat="1" ht="30.75" customHeight="1">
      <c r="A18" s="56"/>
      <c r="B18" s="51" t="s">
        <v>393</v>
      </c>
      <c r="C18" s="510" t="s">
        <v>394</v>
      </c>
      <c r="D18" s="510"/>
      <c r="E18" s="510"/>
      <c r="F18" s="76">
        <v>2</v>
      </c>
      <c r="G18" s="56"/>
      <c r="H18" s="56"/>
      <c r="I18" s="72" t="s">
        <v>293</v>
      </c>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row>
    <row r="19" spans="1:137" s="58" customFormat="1" ht="30.75" customHeight="1">
      <c r="A19" s="56"/>
      <c r="B19" s="52" t="s">
        <v>395</v>
      </c>
      <c r="C19" s="510" t="s">
        <v>396</v>
      </c>
      <c r="D19" s="510"/>
      <c r="E19" s="510"/>
      <c r="F19" s="76">
        <v>3</v>
      </c>
      <c r="G19" s="56"/>
      <c r="H19" s="56"/>
      <c r="I19" s="72" t="s">
        <v>299</v>
      </c>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row>
    <row r="20" spans="1:137" s="58" customFormat="1" ht="30.75" customHeight="1">
      <c r="A20" s="56"/>
      <c r="B20" s="53" t="s">
        <v>397</v>
      </c>
      <c r="C20" s="510" t="s">
        <v>297</v>
      </c>
      <c r="D20" s="510"/>
      <c r="E20" s="510"/>
      <c r="F20" s="76">
        <v>4</v>
      </c>
      <c r="G20" s="56"/>
      <c r="H20" s="56"/>
      <c r="I20" s="72" t="s">
        <v>398</v>
      </c>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row>
    <row r="21" spans="1:137" s="58" customFormat="1" ht="30.75" customHeight="1">
      <c r="A21" s="56"/>
      <c r="B21" s="54" t="s">
        <v>399</v>
      </c>
      <c r="C21" s="510" t="s">
        <v>315</v>
      </c>
      <c r="D21" s="510"/>
      <c r="E21" s="510"/>
      <c r="F21" s="76">
        <v>5</v>
      </c>
      <c r="G21" s="56"/>
      <c r="H21" s="56"/>
      <c r="I21" s="72" t="str">
        <f>C48</f>
        <v>Interrupción o afectación en la prestación del servicio administrativo</v>
      </c>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row>
    <row r="22" spans="1:137" s="58" customFormat="1" ht="20.25">
      <c r="A22" s="56"/>
      <c r="B22" s="64"/>
      <c r="C22" s="55"/>
      <c r="D22" s="55"/>
      <c r="E22" s="55"/>
      <c r="F22" s="65"/>
      <c r="G22" s="56"/>
      <c r="H22" s="56"/>
      <c r="I22" s="72" t="str">
        <f>C56</f>
        <v>Afectación Ambiental</v>
      </c>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row>
    <row r="23" spans="1:137" s="58" customFormat="1" ht="20.25">
      <c r="A23" s="56"/>
      <c r="B23" s="64"/>
      <c r="C23" s="55"/>
      <c r="D23" s="55"/>
      <c r="E23" s="55"/>
      <c r="F23" s="65"/>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row>
    <row r="24" spans="1:137" s="58" customFormat="1" ht="20.25">
      <c r="A24" s="56"/>
      <c r="B24" s="57"/>
      <c r="C24" s="513" t="s">
        <v>293</v>
      </c>
      <c r="D24" s="513"/>
      <c r="E24" s="513"/>
      <c r="F24" s="65"/>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row>
    <row r="25" spans="1:137" s="58" customFormat="1" ht="20.25">
      <c r="A25" s="56"/>
      <c r="B25" s="59" t="s">
        <v>391</v>
      </c>
      <c r="C25" s="510" t="s">
        <v>400</v>
      </c>
      <c r="D25" s="510"/>
      <c r="E25" s="510"/>
      <c r="F25" s="76">
        <v>1</v>
      </c>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row>
    <row r="26" spans="1:137" s="58" customFormat="1" ht="20.25">
      <c r="A26" s="56"/>
      <c r="B26" s="60" t="s">
        <v>393</v>
      </c>
      <c r="C26" s="510" t="s">
        <v>401</v>
      </c>
      <c r="D26" s="510"/>
      <c r="E26" s="510"/>
      <c r="F26" s="76">
        <v>2</v>
      </c>
      <c r="G26" s="56"/>
      <c r="H26" s="56"/>
      <c r="I26" s="64"/>
      <c r="J26" s="64"/>
      <c r="K26" s="64"/>
      <c r="L26" s="64"/>
      <c r="M26" s="64"/>
      <c r="N26" s="64"/>
      <c r="O26" s="64"/>
      <c r="P26" s="64"/>
      <c r="Q26" s="64"/>
      <c r="R26" s="64"/>
      <c r="S26" s="64"/>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row>
    <row r="27" spans="1:137" s="58" customFormat="1" ht="20.25">
      <c r="A27" s="56"/>
      <c r="B27" s="61" t="s">
        <v>395</v>
      </c>
      <c r="C27" s="510" t="s">
        <v>294</v>
      </c>
      <c r="D27" s="510"/>
      <c r="E27" s="510"/>
      <c r="F27" s="76">
        <v>3</v>
      </c>
      <c r="G27" s="56"/>
      <c r="H27" s="56"/>
      <c r="I27" s="64" t="s">
        <v>402</v>
      </c>
      <c r="J27" s="64"/>
      <c r="K27" s="64"/>
      <c r="L27" s="64"/>
      <c r="M27" s="64"/>
      <c r="N27" s="64"/>
      <c r="O27" s="64"/>
      <c r="P27" s="64"/>
      <c r="Q27" s="64"/>
      <c r="R27" s="64"/>
      <c r="S27" s="64"/>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row>
    <row r="28" spans="1:137" s="58" customFormat="1" ht="20.25">
      <c r="A28" s="56"/>
      <c r="B28" s="62" t="s">
        <v>397</v>
      </c>
      <c r="C28" s="510" t="s">
        <v>403</v>
      </c>
      <c r="D28" s="510"/>
      <c r="E28" s="510"/>
      <c r="F28" s="76">
        <v>4</v>
      </c>
      <c r="G28" s="56"/>
      <c r="H28" s="56"/>
      <c r="I28" s="64" t="s">
        <v>404</v>
      </c>
      <c r="J28" s="64"/>
      <c r="K28" s="64"/>
      <c r="L28" s="64"/>
      <c r="M28" s="64"/>
      <c r="N28" s="64"/>
      <c r="O28" s="64"/>
      <c r="P28" s="64"/>
      <c r="Q28" s="64"/>
      <c r="R28" s="64"/>
      <c r="S28" s="64"/>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row>
    <row r="29" spans="1:137" s="58" customFormat="1" ht="20.25">
      <c r="A29" s="56"/>
      <c r="B29" s="63" t="s">
        <v>399</v>
      </c>
      <c r="C29" s="510" t="s">
        <v>405</v>
      </c>
      <c r="D29" s="510"/>
      <c r="E29" s="510"/>
      <c r="F29" s="76">
        <v>5</v>
      </c>
      <c r="G29" s="56"/>
      <c r="H29" s="56"/>
      <c r="I29" s="64" t="s">
        <v>406</v>
      </c>
      <c r="J29" s="64"/>
      <c r="K29" s="64"/>
      <c r="L29" s="64"/>
      <c r="M29" s="64"/>
      <c r="N29" s="64"/>
      <c r="O29" s="64"/>
      <c r="P29" s="64"/>
      <c r="Q29" s="64"/>
      <c r="R29" s="64"/>
      <c r="S29" s="64"/>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row>
    <row r="30" spans="1:137" s="58" customFormat="1" ht="20.25">
      <c r="A30" s="56"/>
      <c r="B30" s="64"/>
      <c r="C30" s="55"/>
      <c r="D30" s="55"/>
      <c r="E30" s="55"/>
      <c r="F30" s="65"/>
      <c r="G30" s="56"/>
      <c r="H30" s="56"/>
      <c r="I30" s="64" t="s">
        <v>407</v>
      </c>
      <c r="J30" s="64"/>
      <c r="K30" s="64"/>
      <c r="L30" s="64"/>
      <c r="M30" s="64"/>
      <c r="N30" s="64"/>
      <c r="O30" s="64"/>
      <c r="P30" s="64"/>
      <c r="Q30" s="64"/>
      <c r="R30" s="64"/>
      <c r="S30" s="64"/>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row>
    <row r="31" spans="1:137" s="56" customFormat="1" ht="20.25">
      <c r="B31" s="66"/>
      <c r="C31" s="66"/>
      <c r="D31" s="66"/>
      <c r="E31" s="66"/>
      <c r="F31" s="65"/>
      <c r="I31" s="64" t="s">
        <v>408</v>
      </c>
      <c r="J31" s="64"/>
      <c r="K31" s="64"/>
      <c r="L31" s="64"/>
      <c r="M31" s="64"/>
      <c r="N31" s="64"/>
      <c r="O31" s="64"/>
      <c r="P31" s="64"/>
      <c r="Q31" s="64"/>
      <c r="R31" s="64"/>
      <c r="S31" s="64"/>
    </row>
    <row r="32" spans="1:137" s="56" customFormat="1" ht="20.25">
      <c r="B32" s="75"/>
      <c r="C32" s="511" t="s">
        <v>299</v>
      </c>
      <c r="D32" s="511"/>
      <c r="E32" s="511"/>
      <c r="F32" s="65"/>
      <c r="I32" s="64"/>
      <c r="J32" s="64"/>
      <c r="K32" s="64"/>
      <c r="L32" s="64"/>
      <c r="M32" s="64"/>
      <c r="N32" s="64"/>
      <c r="O32" s="64"/>
      <c r="P32" s="64"/>
      <c r="Q32" s="64"/>
      <c r="R32" s="64"/>
      <c r="S32" s="64"/>
    </row>
    <row r="33" spans="2:19" s="56" customFormat="1" ht="20.25">
      <c r="B33" s="50" t="s">
        <v>391</v>
      </c>
      <c r="C33" s="510" t="s">
        <v>409</v>
      </c>
      <c r="D33" s="510"/>
      <c r="E33" s="510"/>
      <c r="F33" s="76">
        <v>1</v>
      </c>
      <c r="I33" s="64" t="s">
        <v>402</v>
      </c>
      <c r="J33" s="64"/>
      <c r="K33" s="64"/>
      <c r="L33" s="64"/>
      <c r="M33" s="64"/>
      <c r="N33" s="64"/>
      <c r="O33" s="64"/>
      <c r="P33" s="64"/>
      <c r="Q33" s="64"/>
      <c r="R33" s="64"/>
      <c r="S33" s="64"/>
    </row>
    <row r="34" spans="2:19" s="56" customFormat="1" ht="20.25">
      <c r="B34" s="51" t="s">
        <v>393</v>
      </c>
      <c r="C34" s="510" t="s">
        <v>307</v>
      </c>
      <c r="D34" s="510"/>
      <c r="E34" s="510"/>
      <c r="F34" s="76">
        <v>2</v>
      </c>
      <c r="I34" s="64" t="s">
        <v>404</v>
      </c>
      <c r="J34" s="64"/>
      <c r="K34" s="64"/>
      <c r="L34" s="64"/>
      <c r="M34" s="64"/>
      <c r="N34" s="64"/>
      <c r="O34" s="64"/>
      <c r="P34" s="64"/>
      <c r="Q34" s="64"/>
      <c r="R34" s="64"/>
      <c r="S34" s="64"/>
    </row>
    <row r="35" spans="2:19" s="56" customFormat="1" ht="20.25">
      <c r="B35" s="52" t="s">
        <v>395</v>
      </c>
      <c r="C35" s="510" t="s">
        <v>300</v>
      </c>
      <c r="D35" s="510"/>
      <c r="E35" s="510"/>
      <c r="F35" s="76">
        <v>3</v>
      </c>
      <c r="I35" s="64" t="s">
        <v>406</v>
      </c>
      <c r="J35" s="64"/>
      <c r="K35" s="64"/>
      <c r="L35" s="64"/>
      <c r="M35" s="64"/>
      <c r="N35" s="64"/>
      <c r="O35" s="64"/>
      <c r="P35" s="64"/>
      <c r="Q35" s="64"/>
      <c r="R35" s="64"/>
      <c r="S35" s="64"/>
    </row>
    <row r="36" spans="2:19" s="56" customFormat="1" ht="20.25">
      <c r="B36" s="53" t="s">
        <v>397</v>
      </c>
      <c r="C36" s="510" t="s">
        <v>410</v>
      </c>
      <c r="D36" s="510"/>
      <c r="E36" s="510"/>
      <c r="F36" s="76">
        <v>4</v>
      </c>
      <c r="I36" s="64" t="s">
        <v>407</v>
      </c>
      <c r="J36" s="64"/>
      <c r="K36" s="64"/>
      <c r="L36" s="64"/>
      <c r="M36" s="64"/>
      <c r="N36" s="64"/>
      <c r="O36" s="64"/>
      <c r="P36" s="64"/>
      <c r="Q36" s="64"/>
      <c r="R36" s="64"/>
      <c r="S36" s="64"/>
    </row>
    <row r="37" spans="2:19" s="56" customFormat="1" ht="20.25">
      <c r="B37" s="54" t="s">
        <v>399</v>
      </c>
      <c r="C37" s="510" t="s">
        <v>411</v>
      </c>
      <c r="D37" s="510"/>
      <c r="E37" s="510"/>
      <c r="F37" s="76">
        <v>5</v>
      </c>
      <c r="I37" s="64" t="s">
        <v>408</v>
      </c>
      <c r="J37" s="64"/>
      <c r="K37" s="64"/>
      <c r="L37" s="64"/>
      <c r="M37" s="64"/>
      <c r="N37" s="64"/>
      <c r="O37" s="64"/>
      <c r="P37" s="64"/>
      <c r="Q37" s="64"/>
      <c r="R37" s="64"/>
      <c r="S37" s="64"/>
    </row>
    <row r="38" spans="2:19" s="56" customFormat="1" ht="20.25">
      <c r="B38" s="66"/>
      <c r="C38" s="66"/>
      <c r="D38" s="66"/>
      <c r="E38" s="66"/>
      <c r="F38" s="65"/>
      <c r="I38" s="64"/>
      <c r="J38" s="64"/>
      <c r="K38" s="64"/>
      <c r="L38" s="64"/>
      <c r="M38" s="64"/>
      <c r="N38" s="64"/>
      <c r="O38" s="64"/>
      <c r="P38" s="64"/>
      <c r="Q38" s="64"/>
      <c r="R38" s="64"/>
      <c r="S38" s="64"/>
    </row>
    <row r="39" spans="2:19" s="56" customFormat="1" ht="20.25">
      <c r="B39" s="66"/>
      <c r="C39" s="66"/>
      <c r="D39" s="66"/>
      <c r="E39" s="66"/>
      <c r="F39" s="65"/>
    </row>
    <row r="40" spans="2:19" s="56" customFormat="1" ht="20.25">
      <c r="B40" s="57"/>
      <c r="C40" s="511" t="s">
        <v>398</v>
      </c>
      <c r="D40" s="511"/>
      <c r="E40" s="511"/>
      <c r="F40" s="65"/>
    </row>
    <row r="41" spans="2:19" s="56" customFormat="1" ht="20.25">
      <c r="B41" s="270" t="s">
        <v>391</v>
      </c>
      <c r="C41" s="510" t="s">
        <v>412</v>
      </c>
      <c r="D41" s="510"/>
      <c r="E41" s="510"/>
      <c r="F41" s="76">
        <v>1</v>
      </c>
    </row>
    <row r="42" spans="2:19" s="56" customFormat="1" ht="20.25">
      <c r="B42" s="271" t="s">
        <v>393</v>
      </c>
      <c r="C42" s="510" t="s">
        <v>413</v>
      </c>
      <c r="D42" s="510"/>
      <c r="E42" s="510"/>
      <c r="F42" s="76">
        <v>2</v>
      </c>
    </row>
    <row r="43" spans="2:19" s="56" customFormat="1" ht="20.25">
      <c r="B43" s="272" t="s">
        <v>395</v>
      </c>
      <c r="C43" s="510" t="s">
        <v>414</v>
      </c>
      <c r="D43" s="510"/>
      <c r="E43" s="510"/>
      <c r="F43" s="76">
        <v>3</v>
      </c>
    </row>
    <row r="44" spans="2:19" s="56" customFormat="1" ht="20.25">
      <c r="B44" s="273" t="s">
        <v>397</v>
      </c>
      <c r="C44" s="510" t="s">
        <v>415</v>
      </c>
      <c r="D44" s="510"/>
      <c r="E44" s="510"/>
      <c r="F44" s="76">
        <v>4</v>
      </c>
    </row>
    <row r="45" spans="2:19" s="56" customFormat="1" ht="20.25">
      <c r="B45" s="274" t="s">
        <v>399</v>
      </c>
      <c r="C45" s="510" t="s">
        <v>416</v>
      </c>
      <c r="D45" s="510"/>
      <c r="E45" s="510"/>
      <c r="F45" s="76">
        <v>5</v>
      </c>
    </row>
    <row r="46" spans="2:19" s="56" customFormat="1" ht="20.25">
      <c r="B46" s="64"/>
      <c r="C46" s="64" t="s">
        <v>417</v>
      </c>
      <c r="D46" s="64"/>
      <c r="F46" s="65"/>
    </row>
    <row r="47" spans="2:19" s="56" customFormat="1" ht="20.25">
      <c r="B47" s="64"/>
      <c r="C47" s="64"/>
      <c r="D47" s="64"/>
      <c r="F47" s="65"/>
    </row>
    <row r="48" spans="2:19" s="56" customFormat="1" ht="20.25">
      <c r="B48" s="57"/>
      <c r="C48" s="513" t="s">
        <v>418</v>
      </c>
      <c r="D48" s="513"/>
      <c r="E48" s="513"/>
      <c r="F48" s="65"/>
    </row>
    <row r="49" spans="2:11" s="56" customFormat="1" ht="20.25" customHeight="1">
      <c r="B49" s="59" t="s">
        <v>391</v>
      </c>
      <c r="C49" s="510" t="s">
        <v>419</v>
      </c>
      <c r="D49" s="510"/>
      <c r="E49" s="510"/>
      <c r="F49" s="76">
        <v>1</v>
      </c>
    </row>
    <row r="50" spans="2:11" s="56" customFormat="1" ht="20.25" customHeight="1">
      <c r="B50" s="60" t="s">
        <v>393</v>
      </c>
      <c r="C50" s="510" t="s">
        <v>420</v>
      </c>
      <c r="D50" s="510"/>
      <c r="E50" s="510"/>
      <c r="F50" s="76">
        <v>2</v>
      </c>
      <c r="K50" s="57"/>
    </row>
    <row r="51" spans="2:11" s="56" customFormat="1" ht="20.25" customHeight="1">
      <c r="B51" s="61" t="s">
        <v>395</v>
      </c>
      <c r="C51" s="510" t="s">
        <v>421</v>
      </c>
      <c r="D51" s="510"/>
      <c r="E51" s="510"/>
      <c r="F51" s="76">
        <v>3</v>
      </c>
    </row>
    <row r="52" spans="2:11" s="56" customFormat="1" ht="20.25" customHeight="1">
      <c r="B52" s="62" t="s">
        <v>397</v>
      </c>
      <c r="C52" s="510" t="s">
        <v>422</v>
      </c>
      <c r="D52" s="510"/>
      <c r="E52" s="510"/>
      <c r="F52" s="76">
        <v>4</v>
      </c>
    </row>
    <row r="53" spans="2:11" s="56" customFormat="1" ht="20.25" customHeight="1">
      <c r="B53" s="63" t="s">
        <v>399</v>
      </c>
      <c r="C53" s="510" t="s">
        <v>423</v>
      </c>
      <c r="D53" s="510"/>
      <c r="E53" s="510"/>
      <c r="F53" s="76">
        <v>5</v>
      </c>
    </row>
    <row r="54" spans="2:11" s="56" customFormat="1" ht="20.25">
      <c r="B54" s="64"/>
      <c r="C54" s="64"/>
      <c r="D54" s="64"/>
      <c r="E54" s="64"/>
      <c r="F54" s="65"/>
    </row>
    <row r="55" spans="2:11" s="56" customFormat="1" ht="20.25"/>
    <row r="56" spans="2:11" s="56" customFormat="1" ht="20.25" customHeight="1">
      <c r="B56" s="57"/>
      <c r="C56" s="275" t="s">
        <v>389</v>
      </c>
      <c r="D56" s="275"/>
      <c r="E56" s="275"/>
      <c r="F56" s="65"/>
    </row>
    <row r="57" spans="2:11" s="56" customFormat="1" ht="20.25" customHeight="1">
      <c r="B57" s="59" t="s">
        <v>391</v>
      </c>
      <c r="C57" s="512" t="s">
        <v>402</v>
      </c>
      <c r="D57" s="512"/>
      <c r="E57" s="512"/>
      <c r="F57" s="76">
        <v>1</v>
      </c>
    </row>
    <row r="58" spans="2:11" s="56" customFormat="1" ht="20.25" customHeight="1">
      <c r="B58" s="60" t="s">
        <v>393</v>
      </c>
      <c r="C58" s="512" t="s">
        <v>404</v>
      </c>
      <c r="D58" s="512"/>
      <c r="E58" s="512"/>
      <c r="F58" s="76">
        <v>2</v>
      </c>
    </row>
    <row r="59" spans="2:11" s="56" customFormat="1" ht="20.25" customHeight="1">
      <c r="B59" s="61" t="s">
        <v>395</v>
      </c>
      <c r="C59" s="512" t="s">
        <v>406</v>
      </c>
      <c r="D59" s="512"/>
      <c r="E59" s="512"/>
      <c r="F59" s="76">
        <v>3</v>
      </c>
    </row>
    <row r="60" spans="2:11" s="56" customFormat="1" ht="20.25" customHeight="1">
      <c r="B60" s="62" t="s">
        <v>397</v>
      </c>
      <c r="C60" s="512" t="s">
        <v>407</v>
      </c>
      <c r="D60" s="512"/>
      <c r="E60" s="512"/>
      <c r="F60" s="76">
        <v>4</v>
      </c>
    </row>
    <row r="61" spans="2:11" s="56" customFormat="1" ht="20.25" customHeight="1">
      <c r="B61" s="63" t="s">
        <v>399</v>
      </c>
      <c r="C61" s="512" t="s">
        <v>408</v>
      </c>
      <c r="D61" s="512"/>
      <c r="E61" s="512"/>
      <c r="F61" s="76">
        <v>5</v>
      </c>
    </row>
    <row r="62" spans="2:11" s="56" customFormat="1" ht="20.25">
      <c r="E62" s="67"/>
    </row>
    <row r="63" spans="2:11" s="56" customFormat="1" ht="20.25">
      <c r="E63" s="67"/>
    </row>
    <row r="64" spans="2:11" s="56" customFormat="1" ht="20.25">
      <c r="E64" s="67"/>
    </row>
    <row r="65" spans="5:5" s="56" customFormat="1" ht="20.25">
      <c r="E65" s="67"/>
    </row>
    <row r="66" spans="5:5" s="56" customFormat="1" ht="20.25">
      <c r="E66" s="67"/>
    </row>
    <row r="67" spans="5:5" s="56" customFormat="1" ht="20.25">
      <c r="E67" s="67"/>
    </row>
    <row r="68" spans="5:5" s="56" customFormat="1" ht="20.25">
      <c r="E68" s="67"/>
    </row>
    <row r="69" spans="5:5" s="56" customFormat="1" ht="20.25">
      <c r="E69" s="67"/>
    </row>
    <row r="70" spans="5:5" s="56" customFormat="1" ht="20.25">
      <c r="E70" s="67"/>
    </row>
    <row r="71" spans="5:5" s="56" customFormat="1" ht="20.25">
      <c r="E71" s="67"/>
    </row>
    <row r="72" spans="5:5" s="56" customFormat="1" ht="20.25">
      <c r="E72" s="67"/>
    </row>
    <row r="73" spans="5:5" s="56" customFormat="1" ht="20.25">
      <c r="E73" s="67"/>
    </row>
    <row r="74" spans="5:5" s="56" customFormat="1" ht="20.25">
      <c r="E74" s="67"/>
    </row>
    <row r="75" spans="5:5" s="56" customFormat="1" ht="20.25">
      <c r="E75" s="67"/>
    </row>
    <row r="76" spans="5:5" s="56" customFormat="1" ht="20.25">
      <c r="E76" s="67"/>
    </row>
    <row r="77" spans="5:5" s="56" customFormat="1" ht="20.25">
      <c r="E77" s="67"/>
    </row>
    <row r="78" spans="5:5" s="56" customFormat="1" ht="20.25">
      <c r="E78" s="67"/>
    </row>
    <row r="79" spans="5:5" s="56" customFormat="1" ht="20.25">
      <c r="E79" s="67"/>
    </row>
    <row r="80" spans="5:5" s="56" customFormat="1" ht="20.25">
      <c r="E80" s="67"/>
    </row>
    <row r="81" spans="5:5" s="56" customFormat="1" ht="20.25">
      <c r="E81" s="67"/>
    </row>
    <row r="82" spans="5:5" s="56" customFormat="1" ht="20.25">
      <c r="E82" s="67"/>
    </row>
    <row r="83" spans="5:5" s="56" customFormat="1" ht="20.25">
      <c r="E83" s="67"/>
    </row>
    <row r="84" spans="5:5" s="56" customFormat="1" ht="20.25">
      <c r="E84" s="67"/>
    </row>
    <row r="85" spans="5:5" s="56" customFormat="1" ht="20.25">
      <c r="E85" s="67"/>
    </row>
    <row r="86" spans="5:5" s="56" customFormat="1" ht="20.25">
      <c r="E86" s="67"/>
    </row>
    <row r="87" spans="5:5" s="56" customFormat="1" ht="20.25">
      <c r="E87" s="67"/>
    </row>
    <row r="88" spans="5:5" s="56" customFormat="1" ht="20.25">
      <c r="E88" s="67"/>
    </row>
    <row r="89" spans="5:5" s="56" customFormat="1" ht="20.25">
      <c r="E89" s="67"/>
    </row>
    <row r="90" spans="5:5" s="56" customFormat="1" ht="20.25">
      <c r="E90" s="67"/>
    </row>
    <row r="91" spans="5:5" s="56" customFormat="1" ht="20.25">
      <c r="E91" s="67"/>
    </row>
    <row r="92" spans="5:5" s="56" customFormat="1" ht="20.25">
      <c r="E92" s="67"/>
    </row>
    <row r="93" spans="5:5" s="56" customFormat="1" ht="20.25">
      <c r="E93" s="67"/>
    </row>
    <row r="94" spans="5:5" s="56" customFormat="1" ht="20.25">
      <c r="E94" s="67"/>
    </row>
    <row r="95" spans="5:5" s="56" customFormat="1" ht="20.25">
      <c r="E95" s="67"/>
    </row>
    <row r="96" spans="5:5" s="56" customFormat="1" ht="20.25">
      <c r="E96" s="67"/>
    </row>
    <row r="97" spans="5:5" s="56" customFormat="1" ht="20.25">
      <c r="E97" s="67"/>
    </row>
    <row r="98" spans="5:5" s="56" customFormat="1" ht="20.25">
      <c r="E98" s="67"/>
    </row>
    <row r="99" spans="5:5" s="56" customFormat="1" ht="20.25">
      <c r="E99" s="67"/>
    </row>
    <row r="100" spans="5:5" s="56" customFormat="1" ht="20.25">
      <c r="E100" s="67"/>
    </row>
    <row r="101" spans="5:5" s="56" customFormat="1" ht="20.25">
      <c r="E101" s="67"/>
    </row>
    <row r="102" spans="5:5" s="56" customFormat="1" ht="20.25">
      <c r="E102" s="67"/>
    </row>
    <row r="103" spans="5:5" s="56" customFormat="1" ht="20.25">
      <c r="E103" s="67"/>
    </row>
    <row r="104" spans="5:5" s="56" customFormat="1" ht="20.25">
      <c r="E104" s="67"/>
    </row>
    <row r="105" spans="5:5" s="56" customFormat="1" ht="20.25">
      <c r="E105" s="67"/>
    </row>
    <row r="106" spans="5:5" s="56" customFormat="1" ht="20.25">
      <c r="E106" s="67"/>
    </row>
    <row r="107" spans="5:5" s="56" customFormat="1" ht="20.25">
      <c r="E107" s="67"/>
    </row>
    <row r="108" spans="5:5" s="56" customFormat="1" ht="20.25">
      <c r="E108" s="67"/>
    </row>
    <row r="109" spans="5:5" s="56" customFormat="1" ht="20.25">
      <c r="E109" s="67"/>
    </row>
    <row r="110" spans="5:5" s="56" customFormat="1" ht="20.25">
      <c r="E110" s="67"/>
    </row>
    <row r="111" spans="5:5" s="56" customFormat="1" ht="20.25">
      <c r="E111" s="67"/>
    </row>
    <row r="112" spans="5:5" s="56" customFormat="1" ht="20.25">
      <c r="E112" s="67"/>
    </row>
    <row r="113" spans="5:5" s="56" customFormat="1" ht="20.25">
      <c r="E113" s="67"/>
    </row>
    <row r="114" spans="5:5" s="56" customFormat="1" ht="20.25">
      <c r="E114" s="67"/>
    </row>
    <row r="115" spans="5:5" s="56" customFormat="1" ht="20.25">
      <c r="E115" s="67"/>
    </row>
    <row r="116" spans="5:5" s="56" customFormat="1" ht="20.25">
      <c r="E116" s="67"/>
    </row>
    <row r="117" spans="5:5" s="56" customFormat="1" ht="20.25">
      <c r="E117" s="67"/>
    </row>
    <row r="118" spans="5:5" s="56" customFormat="1" ht="20.25">
      <c r="E118" s="67"/>
    </row>
    <row r="119" spans="5:5" s="56" customFormat="1" ht="20.25">
      <c r="E119" s="67"/>
    </row>
    <row r="120" spans="5:5" s="56" customFormat="1" ht="20.25">
      <c r="E120" s="67"/>
    </row>
    <row r="121" spans="5:5" s="56" customFormat="1" ht="20.25">
      <c r="E121" s="67"/>
    </row>
    <row r="122" spans="5:5" s="56" customFormat="1" ht="20.25">
      <c r="E122" s="67"/>
    </row>
    <row r="123" spans="5:5" s="56" customFormat="1" ht="20.25">
      <c r="E123" s="67"/>
    </row>
    <row r="124" spans="5:5" s="56" customFormat="1" ht="20.25">
      <c r="E124" s="67"/>
    </row>
    <row r="125" spans="5:5" s="56" customFormat="1" ht="20.25">
      <c r="E125" s="67"/>
    </row>
    <row r="126" spans="5:5" s="56" customFormat="1" ht="20.25">
      <c r="E126" s="67"/>
    </row>
    <row r="127" spans="5:5" s="56" customFormat="1" ht="20.25">
      <c r="E127" s="67"/>
    </row>
    <row r="128" spans="5:5" s="56" customFormat="1" ht="20.25">
      <c r="E128" s="67"/>
    </row>
    <row r="129" spans="5:5" s="56" customFormat="1" ht="20.25">
      <c r="E129" s="67"/>
    </row>
    <row r="130" spans="5:5" s="56" customFormat="1" ht="20.25">
      <c r="E130" s="67"/>
    </row>
    <row r="131" spans="5:5" s="56" customFormat="1" ht="20.25">
      <c r="E131" s="67"/>
    </row>
    <row r="132" spans="5:5" s="56" customFormat="1" ht="20.25">
      <c r="E132" s="67"/>
    </row>
    <row r="133" spans="5:5" s="56" customFormat="1" ht="20.25">
      <c r="E133" s="67"/>
    </row>
    <row r="134" spans="5:5" s="56" customFormat="1" ht="20.25">
      <c r="E134" s="67"/>
    </row>
    <row r="135" spans="5:5" s="56" customFormat="1" ht="20.25">
      <c r="E135" s="67"/>
    </row>
    <row r="136" spans="5:5" s="56" customFormat="1" ht="20.25">
      <c r="E136" s="67"/>
    </row>
    <row r="137" spans="5:5" s="56" customFormat="1" ht="20.25">
      <c r="E137" s="67"/>
    </row>
    <row r="138" spans="5:5" s="56" customFormat="1" ht="20.25">
      <c r="E138" s="67"/>
    </row>
    <row r="139" spans="5:5" s="56" customFormat="1" ht="20.25">
      <c r="E139" s="67"/>
    </row>
    <row r="140" spans="5:5" s="56" customFormat="1" ht="20.25">
      <c r="E140" s="67"/>
    </row>
    <row r="141" spans="5:5" s="56" customFormat="1" ht="20.25">
      <c r="E141" s="67"/>
    </row>
    <row r="142" spans="5:5" s="56" customFormat="1" ht="20.25">
      <c r="E142" s="67"/>
    </row>
    <row r="143" spans="5:5" s="56" customFormat="1" ht="20.25">
      <c r="E143" s="67"/>
    </row>
    <row r="144" spans="5:5" s="56" customFormat="1" ht="20.25">
      <c r="E144" s="67"/>
    </row>
    <row r="145" spans="5:5" s="56" customFormat="1" ht="20.25">
      <c r="E145" s="67"/>
    </row>
    <row r="146" spans="5:5" s="56" customFormat="1" ht="20.25">
      <c r="E146" s="67"/>
    </row>
    <row r="147" spans="5:5" s="56" customFormat="1" ht="20.25">
      <c r="E147" s="67"/>
    </row>
    <row r="148" spans="5:5" s="56" customFormat="1" ht="20.25">
      <c r="E148" s="67"/>
    </row>
    <row r="149" spans="5:5" s="56" customFormat="1" ht="20.25">
      <c r="E149" s="67"/>
    </row>
    <row r="150" spans="5:5" s="56" customFormat="1" ht="20.25">
      <c r="E150" s="67"/>
    </row>
    <row r="151" spans="5:5" s="56" customFormat="1" ht="20.25">
      <c r="E151" s="67"/>
    </row>
    <row r="152" spans="5:5" s="56" customFormat="1" ht="20.25">
      <c r="E152" s="67"/>
    </row>
    <row r="153" spans="5:5" s="56" customFormat="1" ht="20.25">
      <c r="E153" s="67"/>
    </row>
    <row r="154" spans="5:5" s="56" customFormat="1" ht="20.25">
      <c r="E154" s="67"/>
    </row>
    <row r="155" spans="5:5" s="56" customFormat="1" ht="20.25">
      <c r="E155" s="67"/>
    </row>
    <row r="156" spans="5:5" s="56" customFormat="1" ht="20.25">
      <c r="E156" s="67"/>
    </row>
    <row r="157" spans="5:5" s="56" customFormat="1" ht="20.25">
      <c r="E157" s="67"/>
    </row>
    <row r="158" spans="5:5" s="56" customFormat="1" ht="20.25">
      <c r="E158" s="67"/>
    </row>
    <row r="159" spans="5:5" s="56" customFormat="1" ht="20.25">
      <c r="E159" s="67"/>
    </row>
    <row r="160" spans="5:5" s="56" customFormat="1" ht="20.25">
      <c r="E160" s="67"/>
    </row>
    <row r="161" spans="5:5" s="56" customFormat="1" ht="20.25">
      <c r="E161" s="67"/>
    </row>
    <row r="162" spans="5:5" s="56" customFormat="1" ht="20.25">
      <c r="E162" s="67"/>
    </row>
    <row r="163" spans="5:5" s="56" customFormat="1" ht="20.25">
      <c r="E163" s="67"/>
    </row>
    <row r="164" spans="5:5" s="56" customFormat="1" ht="20.25">
      <c r="E164" s="67"/>
    </row>
    <row r="165" spans="5:5" s="56" customFormat="1" ht="20.25">
      <c r="E165" s="67"/>
    </row>
    <row r="166" spans="5:5" s="56" customFormat="1" ht="20.25">
      <c r="E166" s="67"/>
    </row>
    <row r="167" spans="5:5" s="56" customFormat="1" ht="20.25">
      <c r="E167" s="67"/>
    </row>
    <row r="168" spans="5:5" s="56" customFormat="1" ht="20.25">
      <c r="E168" s="67"/>
    </row>
    <row r="169" spans="5:5" s="56" customFormat="1" ht="20.25">
      <c r="E169" s="67"/>
    </row>
    <row r="170" spans="5:5" s="56" customFormat="1" ht="20.25">
      <c r="E170" s="67"/>
    </row>
    <row r="171" spans="5:5" s="56" customFormat="1" ht="20.25">
      <c r="E171" s="67"/>
    </row>
    <row r="172" spans="5:5" s="56" customFormat="1" ht="20.25">
      <c r="E172" s="67"/>
    </row>
    <row r="173" spans="5:5" s="56" customFormat="1" ht="20.25">
      <c r="E173" s="67"/>
    </row>
    <row r="174" spans="5:5" s="56" customFormat="1" ht="20.25">
      <c r="E174" s="67"/>
    </row>
    <row r="175" spans="5:5" s="56" customFormat="1" ht="20.25">
      <c r="E175" s="67"/>
    </row>
    <row r="176" spans="5:5" s="56" customFormat="1" ht="20.25">
      <c r="E176" s="67"/>
    </row>
    <row r="177" spans="5:5" s="56" customFormat="1" ht="20.25">
      <c r="E177" s="67"/>
    </row>
    <row r="178" spans="5:5" s="56" customFormat="1" ht="20.25">
      <c r="E178" s="67"/>
    </row>
    <row r="179" spans="5:5" s="56" customFormat="1" ht="20.25">
      <c r="E179" s="67"/>
    </row>
    <row r="180" spans="5:5" s="56" customFormat="1" ht="20.25">
      <c r="E180" s="67"/>
    </row>
    <row r="181" spans="5:5" s="56" customFormat="1" ht="20.25">
      <c r="E181" s="67"/>
    </row>
    <row r="182" spans="5:5" s="56" customFormat="1" ht="20.25">
      <c r="E182" s="67"/>
    </row>
    <row r="183" spans="5:5" s="56" customFormat="1" ht="20.25">
      <c r="E183" s="67"/>
    </row>
    <row r="184" spans="5:5" s="56" customFormat="1" ht="20.25">
      <c r="E184" s="67"/>
    </row>
    <row r="185" spans="5:5" s="56" customFormat="1" ht="20.25">
      <c r="E185" s="67"/>
    </row>
    <row r="186" spans="5:5" s="56" customFormat="1" ht="20.25">
      <c r="E186" s="67"/>
    </row>
    <row r="187" spans="5:5" s="56" customFormat="1" ht="20.25">
      <c r="E187" s="67"/>
    </row>
    <row r="188" spans="5:5" s="56" customFormat="1" ht="20.25">
      <c r="E188" s="67"/>
    </row>
    <row r="189" spans="5:5" s="56" customFormat="1" ht="20.25">
      <c r="E189" s="67"/>
    </row>
    <row r="190" spans="5:5" s="56" customFormat="1" ht="20.25">
      <c r="E190" s="67"/>
    </row>
    <row r="191" spans="5:5" s="56" customFormat="1" ht="20.25">
      <c r="E191" s="67"/>
    </row>
    <row r="192" spans="5:5" s="56" customFormat="1" ht="20.25">
      <c r="E192" s="67"/>
    </row>
    <row r="193" spans="5:5" s="56" customFormat="1" ht="20.25">
      <c r="E193" s="67"/>
    </row>
    <row r="194" spans="5:5" s="56" customFormat="1" ht="20.25">
      <c r="E194" s="67"/>
    </row>
    <row r="195" spans="5:5" s="56" customFormat="1" ht="20.25">
      <c r="E195" s="67"/>
    </row>
    <row r="196" spans="5:5" s="56" customFormat="1" ht="20.25">
      <c r="E196" s="67"/>
    </row>
    <row r="197" spans="5:5" s="56" customFormat="1" ht="20.25">
      <c r="E197" s="67"/>
    </row>
    <row r="198" spans="5:5" s="56" customFormat="1" ht="20.25">
      <c r="E198" s="67"/>
    </row>
    <row r="199" spans="5:5" s="1" customFormat="1">
      <c r="E199" s="33"/>
    </row>
    <row r="200" spans="5:5" s="1" customFormat="1">
      <c r="E200" s="33"/>
    </row>
    <row r="201" spans="5:5" s="1" customFormat="1">
      <c r="E201" s="33"/>
    </row>
    <row r="202" spans="5:5" s="1" customFormat="1">
      <c r="E202" s="33"/>
    </row>
    <row r="203" spans="5:5" s="1" customFormat="1">
      <c r="E203" s="33"/>
    </row>
    <row r="204" spans="5:5" s="1" customFormat="1">
      <c r="E204" s="33"/>
    </row>
    <row r="205" spans="5:5" s="1" customFormat="1">
      <c r="E205" s="33"/>
    </row>
    <row r="206" spans="5:5" s="1" customFormat="1">
      <c r="E206" s="33"/>
    </row>
    <row r="207" spans="5:5" s="1" customFormat="1">
      <c r="E207" s="33"/>
    </row>
    <row r="208" spans="5:5" s="1" customFormat="1">
      <c r="E208" s="33"/>
    </row>
    <row r="209" spans="5:5" s="1" customFormat="1">
      <c r="E209" s="33"/>
    </row>
    <row r="210" spans="5:5" s="1" customFormat="1">
      <c r="E210" s="33"/>
    </row>
    <row r="211" spans="5:5" s="1" customFormat="1">
      <c r="E211" s="33"/>
    </row>
    <row r="212" spans="5:5" s="1" customFormat="1">
      <c r="E212" s="33"/>
    </row>
    <row r="213" spans="5:5" s="1" customFormat="1">
      <c r="E213" s="33"/>
    </row>
    <row r="214" spans="5:5" s="1" customFormat="1">
      <c r="E214" s="33"/>
    </row>
    <row r="215" spans="5:5" s="1" customFormat="1">
      <c r="E215" s="33"/>
    </row>
    <row r="216" spans="5:5" s="1" customFormat="1">
      <c r="E216" s="33"/>
    </row>
    <row r="217" spans="5:5" s="1" customFormat="1">
      <c r="E217" s="33"/>
    </row>
    <row r="218" spans="5:5" s="1" customFormat="1">
      <c r="E218" s="33"/>
    </row>
    <row r="219" spans="5:5" s="1" customFormat="1">
      <c r="E219" s="33"/>
    </row>
    <row r="220" spans="5:5" s="1" customFormat="1">
      <c r="E220" s="33"/>
    </row>
    <row r="221" spans="5:5" s="1" customFormat="1">
      <c r="E221" s="33"/>
    </row>
    <row r="222" spans="5:5" s="1" customFormat="1">
      <c r="E222" s="33"/>
    </row>
    <row r="223" spans="5:5" s="1" customFormat="1">
      <c r="E223" s="33"/>
    </row>
    <row r="224" spans="5:5" s="1" customFormat="1">
      <c r="E224" s="33"/>
    </row>
    <row r="225" spans="5:5" s="1" customFormat="1">
      <c r="E225" s="33"/>
    </row>
    <row r="226" spans="5:5" s="1" customFormat="1">
      <c r="E226" s="33"/>
    </row>
    <row r="227" spans="5:5" s="1" customFormat="1">
      <c r="E227" s="33"/>
    </row>
    <row r="228" spans="5:5" s="1" customFormat="1">
      <c r="E228" s="33"/>
    </row>
    <row r="229" spans="5:5" s="1" customFormat="1">
      <c r="E229" s="33"/>
    </row>
    <row r="230" spans="5:5" s="1" customFormat="1">
      <c r="E230" s="33"/>
    </row>
    <row r="231" spans="5:5" s="1" customFormat="1">
      <c r="E231" s="33"/>
    </row>
    <row r="232" spans="5:5" s="1" customFormat="1">
      <c r="E232" s="33"/>
    </row>
    <row r="233" spans="5:5" s="1" customFormat="1">
      <c r="E233" s="33"/>
    </row>
    <row r="234" spans="5:5" s="1" customFormat="1">
      <c r="E234" s="33"/>
    </row>
    <row r="235" spans="5:5" s="1" customFormat="1">
      <c r="E235" s="33"/>
    </row>
    <row r="236" spans="5:5" s="1" customFormat="1">
      <c r="E236" s="33"/>
    </row>
    <row r="237" spans="5:5" s="1" customFormat="1">
      <c r="E237" s="33"/>
    </row>
    <row r="238" spans="5:5" s="1" customFormat="1">
      <c r="E238" s="33"/>
    </row>
    <row r="239" spans="5:5" s="1" customFormat="1">
      <c r="E239" s="33"/>
    </row>
    <row r="240" spans="5:5" s="1" customFormat="1">
      <c r="E240" s="33"/>
    </row>
    <row r="241" spans="5:5" s="1" customFormat="1">
      <c r="E241" s="33"/>
    </row>
    <row r="242" spans="5:5" s="1" customFormat="1">
      <c r="E242" s="33"/>
    </row>
    <row r="243" spans="5:5" s="1" customFormat="1">
      <c r="E243" s="33"/>
    </row>
    <row r="244" spans="5:5" s="1" customFormat="1">
      <c r="E244" s="33"/>
    </row>
    <row r="245" spans="5:5" s="1" customFormat="1">
      <c r="E245" s="33"/>
    </row>
    <row r="246" spans="5:5" s="1" customFormat="1">
      <c r="E246" s="33"/>
    </row>
    <row r="247" spans="5:5" s="1" customFormat="1">
      <c r="E247" s="33"/>
    </row>
    <row r="248" spans="5:5" s="1" customFormat="1">
      <c r="E248" s="33"/>
    </row>
    <row r="249" spans="5:5" s="1" customFormat="1">
      <c r="E249" s="33"/>
    </row>
    <row r="250" spans="5:5" s="1" customFormat="1">
      <c r="E250" s="33"/>
    </row>
    <row r="251" spans="5:5" s="1" customFormat="1">
      <c r="E251" s="33"/>
    </row>
    <row r="252" spans="5:5" s="1" customFormat="1">
      <c r="E252" s="33"/>
    </row>
    <row r="253" spans="5:5" s="1" customFormat="1">
      <c r="E253" s="33"/>
    </row>
    <row r="254" spans="5:5" s="1" customFormat="1">
      <c r="E254" s="33"/>
    </row>
    <row r="255" spans="5:5" s="1" customFormat="1">
      <c r="E255" s="33"/>
    </row>
    <row r="256" spans="5:5" s="1" customFormat="1">
      <c r="E256" s="33"/>
    </row>
    <row r="257" spans="5:5" s="1" customFormat="1">
      <c r="E257" s="33"/>
    </row>
    <row r="258" spans="5:5" s="1" customFormat="1">
      <c r="E258" s="33"/>
    </row>
    <row r="259" spans="5:5" s="1" customFormat="1">
      <c r="E259" s="33"/>
    </row>
    <row r="260" spans="5:5" s="1" customFormat="1">
      <c r="E260" s="33"/>
    </row>
    <row r="261" spans="5:5" s="1" customFormat="1">
      <c r="E261" s="33"/>
    </row>
    <row r="262" spans="5:5" s="1" customFormat="1">
      <c r="E262" s="33"/>
    </row>
    <row r="263" spans="5:5" s="1" customFormat="1">
      <c r="E263" s="33"/>
    </row>
    <row r="264" spans="5:5" s="1" customFormat="1">
      <c r="E264" s="33"/>
    </row>
    <row r="265" spans="5:5" s="1" customFormat="1">
      <c r="E265" s="33"/>
    </row>
    <row r="266" spans="5:5" s="1" customFormat="1">
      <c r="E266" s="33"/>
    </row>
    <row r="267" spans="5:5" s="1" customFormat="1">
      <c r="E267" s="33"/>
    </row>
    <row r="268" spans="5:5" s="1" customFormat="1">
      <c r="E268" s="33"/>
    </row>
    <row r="269" spans="5:5" s="1" customFormat="1">
      <c r="E269" s="33"/>
    </row>
    <row r="270" spans="5:5" s="1" customFormat="1">
      <c r="E270" s="33"/>
    </row>
    <row r="271" spans="5:5" s="1" customFormat="1">
      <c r="E271" s="33"/>
    </row>
    <row r="272" spans="5:5" s="1" customFormat="1">
      <c r="E272" s="33"/>
    </row>
    <row r="273" spans="5:5" s="1" customFormat="1">
      <c r="E273" s="33"/>
    </row>
    <row r="274" spans="5:5" s="1" customFormat="1">
      <c r="E274" s="33"/>
    </row>
    <row r="275" spans="5:5" s="1" customFormat="1">
      <c r="E275" s="33"/>
    </row>
    <row r="276" spans="5:5" s="1" customFormat="1">
      <c r="E276" s="33"/>
    </row>
    <row r="277" spans="5:5" s="1" customFormat="1">
      <c r="E277" s="33"/>
    </row>
    <row r="278" spans="5:5" s="1" customFormat="1">
      <c r="E278" s="33"/>
    </row>
    <row r="279" spans="5:5" s="1" customFormat="1">
      <c r="E279" s="33"/>
    </row>
    <row r="280" spans="5:5" s="1" customFormat="1">
      <c r="E280" s="33"/>
    </row>
    <row r="281" spans="5:5" s="1" customFormat="1">
      <c r="E281" s="33"/>
    </row>
    <row r="282" spans="5:5" s="1" customFormat="1">
      <c r="E282" s="33"/>
    </row>
    <row r="283" spans="5:5" s="1" customFormat="1">
      <c r="E283" s="33"/>
    </row>
    <row r="284" spans="5:5" s="1" customFormat="1">
      <c r="E284" s="33"/>
    </row>
    <row r="285" spans="5:5" s="1" customFormat="1">
      <c r="E285" s="33"/>
    </row>
    <row r="286" spans="5:5" s="1" customFormat="1">
      <c r="E286" s="33"/>
    </row>
    <row r="287" spans="5:5" s="1" customFormat="1">
      <c r="E287" s="33"/>
    </row>
    <row r="288" spans="5:5" s="1" customFormat="1">
      <c r="E288" s="33"/>
    </row>
    <row r="289" spans="5:5" s="1" customFormat="1">
      <c r="E289" s="33"/>
    </row>
    <row r="290" spans="5:5" s="1" customFormat="1">
      <c r="E290" s="33"/>
    </row>
    <row r="291" spans="5:5" s="1" customFormat="1">
      <c r="E291" s="33"/>
    </row>
    <row r="292" spans="5:5" s="1" customFormat="1">
      <c r="E292" s="33"/>
    </row>
    <row r="293" spans="5:5" s="1" customFormat="1">
      <c r="E293" s="33"/>
    </row>
    <row r="294" spans="5:5" s="1" customFormat="1">
      <c r="E294" s="33"/>
    </row>
    <row r="295" spans="5:5" s="1" customFormat="1">
      <c r="E295" s="33"/>
    </row>
    <row r="296" spans="5:5" s="1" customFormat="1">
      <c r="E296" s="33"/>
    </row>
    <row r="297" spans="5:5" s="1" customFormat="1">
      <c r="E297" s="33"/>
    </row>
    <row r="298" spans="5:5" s="1" customFormat="1">
      <c r="E298" s="33"/>
    </row>
    <row r="299" spans="5:5" s="1" customFormat="1">
      <c r="E299" s="33"/>
    </row>
    <row r="300" spans="5:5" s="1" customFormat="1">
      <c r="E300" s="33"/>
    </row>
    <row r="301" spans="5:5" s="1" customFormat="1">
      <c r="E301" s="33"/>
    </row>
    <row r="302" spans="5:5" s="1" customFormat="1">
      <c r="E302" s="33"/>
    </row>
    <row r="303" spans="5:5" s="1" customFormat="1">
      <c r="E303" s="33"/>
    </row>
    <row r="304" spans="5:5" s="1" customFormat="1">
      <c r="E304" s="33"/>
    </row>
    <row r="305" spans="5:5" s="1" customFormat="1">
      <c r="E305" s="33"/>
    </row>
    <row r="306" spans="5:5" s="1" customFormat="1">
      <c r="E306" s="33"/>
    </row>
    <row r="307" spans="5:5" s="1" customFormat="1">
      <c r="E307" s="33"/>
    </row>
    <row r="308" spans="5:5" s="1" customFormat="1">
      <c r="E308" s="33"/>
    </row>
    <row r="309" spans="5:5" s="1" customFormat="1">
      <c r="E309" s="33"/>
    </row>
    <row r="310" spans="5:5" s="1" customFormat="1">
      <c r="E310" s="33"/>
    </row>
    <row r="311" spans="5:5" s="1" customFormat="1">
      <c r="E311" s="33"/>
    </row>
    <row r="312" spans="5:5" s="1" customFormat="1">
      <c r="E312" s="33"/>
    </row>
    <row r="313" spans="5:5" s="1" customFormat="1">
      <c r="E313" s="33"/>
    </row>
    <row r="314" spans="5:5" s="1" customFormat="1">
      <c r="E314" s="33"/>
    </row>
    <row r="315" spans="5:5" s="1" customFormat="1">
      <c r="E315" s="33"/>
    </row>
    <row r="316" spans="5:5" s="1" customFormat="1">
      <c r="E316" s="33"/>
    </row>
    <row r="317" spans="5:5" s="1" customFormat="1">
      <c r="E317" s="33"/>
    </row>
    <row r="318" spans="5:5" s="1" customFormat="1">
      <c r="E318" s="33"/>
    </row>
    <row r="319" spans="5:5" s="1" customFormat="1">
      <c r="E319" s="33"/>
    </row>
    <row r="320" spans="5:5" s="1" customFormat="1">
      <c r="E320" s="33"/>
    </row>
    <row r="321" spans="5:5" s="1" customFormat="1">
      <c r="E321" s="33"/>
    </row>
    <row r="322" spans="5:5" s="1" customFormat="1">
      <c r="E322" s="33"/>
    </row>
    <row r="323" spans="5:5" s="1" customFormat="1">
      <c r="E323" s="33"/>
    </row>
    <row r="324" spans="5:5" s="1" customFormat="1">
      <c r="E324" s="33"/>
    </row>
    <row r="325" spans="5:5" s="1" customFormat="1">
      <c r="E325" s="33"/>
    </row>
    <row r="326" spans="5:5" s="1" customFormat="1">
      <c r="E326" s="33"/>
    </row>
    <row r="327" spans="5:5" s="1" customFormat="1">
      <c r="E327" s="33"/>
    </row>
    <row r="328" spans="5:5" s="1" customFormat="1">
      <c r="E328" s="33"/>
    </row>
    <row r="329" spans="5:5" s="1" customFormat="1">
      <c r="E329" s="33"/>
    </row>
    <row r="330" spans="5:5" s="1" customFormat="1">
      <c r="E330" s="33"/>
    </row>
    <row r="331" spans="5:5" s="1" customFormat="1">
      <c r="E331" s="33"/>
    </row>
    <row r="332" spans="5:5" s="1" customFormat="1">
      <c r="E332" s="33"/>
    </row>
    <row r="333" spans="5:5" s="1" customFormat="1">
      <c r="E333" s="33"/>
    </row>
    <row r="334" spans="5:5" s="1" customFormat="1">
      <c r="E334" s="33"/>
    </row>
    <row r="335" spans="5:5" s="1" customFormat="1">
      <c r="E335" s="33"/>
    </row>
    <row r="336" spans="5:5" s="1" customFormat="1">
      <c r="E336" s="33"/>
    </row>
    <row r="337" spans="5:5" s="1" customFormat="1">
      <c r="E337" s="33"/>
    </row>
    <row r="338" spans="5:5" s="1" customFormat="1">
      <c r="E338" s="33"/>
    </row>
    <row r="339" spans="5:5" s="1" customFormat="1">
      <c r="E339" s="33"/>
    </row>
    <row r="340" spans="5:5" s="1" customFormat="1">
      <c r="E340" s="33"/>
    </row>
    <row r="341" spans="5:5" s="1" customFormat="1">
      <c r="E341" s="33"/>
    </row>
    <row r="342" spans="5:5" s="1" customFormat="1">
      <c r="E342" s="33"/>
    </row>
    <row r="343" spans="5:5" s="1" customFormat="1">
      <c r="E343" s="33"/>
    </row>
    <row r="344" spans="5:5" s="1" customFormat="1">
      <c r="E344" s="33"/>
    </row>
    <row r="345" spans="5:5" s="1" customFormat="1">
      <c r="E345" s="33"/>
    </row>
    <row r="346" spans="5:5" s="1" customFormat="1">
      <c r="E346" s="33"/>
    </row>
    <row r="347" spans="5:5" s="1" customFormat="1">
      <c r="E347" s="33"/>
    </row>
    <row r="348" spans="5:5" s="1" customFormat="1">
      <c r="E348" s="33"/>
    </row>
    <row r="349" spans="5:5" s="1" customFormat="1">
      <c r="E349" s="33"/>
    </row>
    <row r="350" spans="5:5" s="1" customFormat="1">
      <c r="E350" s="33"/>
    </row>
    <row r="351" spans="5:5" s="1" customFormat="1">
      <c r="E351" s="33"/>
    </row>
    <row r="352" spans="5:5" s="1" customFormat="1">
      <c r="E352" s="33"/>
    </row>
    <row r="353" spans="5:5" s="1" customFormat="1">
      <c r="E353" s="33"/>
    </row>
    <row r="354" spans="5:5" s="1" customFormat="1">
      <c r="E354" s="33"/>
    </row>
    <row r="355" spans="5:5" s="1" customFormat="1">
      <c r="E355" s="33"/>
    </row>
    <row r="356" spans="5:5" s="1" customFormat="1">
      <c r="E356" s="33"/>
    </row>
    <row r="357" spans="5:5" s="1" customFormat="1">
      <c r="E357" s="33"/>
    </row>
    <row r="358" spans="5:5" s="1" customFormat="1">
      <c r="E358" s="33"/>
    </row>
    <row r="359" spans="5:5" s="1" customFormat="1">
      <c r="E359" s="33"/>
    </row>
    <row r="360" spans="5:5" s="1" customFormat="1">
      <c r="E360" s="33"/>
    </row>
    <row r="361" spans="5:5" s="1" customFormat="1">
      <c r="E361" s="33"/>
    </row>
    <row r="362" spans="5:5" s="1" customFormat="1">
      <c r="E362" s="33"/>
    </row>
    <row r="363" spans="5:5" s="1" customFormat="1">
      <c r="E363" s="33"/>
    </row>
    <row r="364" spans="5:5" s="1" customFormat="1">
      <c r="E364" s="33"/>
    </row>
    <row r="365" spans="5:5" s="1" customFormat="1">
      <c r="E365" s="33"/>
    </row>
    <row r="366" spans="5:5" s="1" customFormat="1">
      <c r="E366" s="33"/>
    </row>
    <row r="367" spans="5:5" s="1" customFormat="1">
      <c r="E367" s="33"/>
    </row>
    <row r="368" spans="5:5" s="1" customFormat="1">
      <c r="E368" s="33"/>
    </row>
    <row r="369" spans="5:5" s="1" customFormat="1">
      <c r="E369" s="33"/>
    </row>
    <row r="370" spans="5:5" s="1" customFormat="1">
      <c r="E370" s="33"/>
    </row>
    <row r="371" spans="5:5" s="1" customFormat="1">
      <c r="E371" s="33"/>
    </row>
    <row r="372" spans="5:5" s="1" customFormat="1">
      <c r="E372" s="33"/>
    </row>
    <row r="373" spans="5:5" s="1" customFormat="1">
      <c r="E373" s="33"/>
    </row>
    <row r="374" spans="5:5" s="1" customFormat="1">
      <c r="E374" s="33"/>
    </row>
    <row r="375" spans="5:5" s="1" customFormat="1">
      <c r="E375" s="33"/>
    </row>
    <row r="376" spans="5:5" s="1" customFormat="1">
      <c r="E376" s="33"/>
    </row>
    <row r="377" spans="5:5" s="1" customFormat="1">
      <c r="E377" s="33"/>
    </row>
    <row r="378" spans="5:5" s="1" customFormat="1">
      <c r="E378" s="33"/>
    </row>
    <row r="379" spans="5:5" s="1" customFormat="1">
      <c r="E379" s="33"/>
    </row>
    <row r="380" spans="5:5" s="1" customFormat="1">
      <c r="E380" s="33"/>
    </row>
    <row r="381" spans="5:5" s="1" customFormat="1">
      <c r="E381" s="33"/>
    </row>
    <row r="382" spans="5:5" s="1" customFormat="1">
      <c r="E382" s="33"/>
    </row>
    <row r="383" spans="5:5" s="1" customFormat="1">
      <c r="E383" s="33"/>
    </row>
    <row r="384" spans="5:5" s="1" customFormat="1">
      <c r="E384" s="33"/>
    </row>
    <row r="385" spans="5:5" s="1" customFormat="1">
      <c r="E385" s="33"/>
    </row>
    <row r="386" spans="5:5" s="1" customFormat="1">
      <c r="E386" s="33"/>
    </row>
    <row r="387" spans="5:5" s="1" customFormat="1">
      <c r="E387" s="33"/>
    </row>
    <row r="388" spans="5:5" s="1" customFormat="1">
      <c r="E388" s="33"/>
    </row>
    <row r="389" spans="5:5" s="1" customFormat="1">
      <c r="E389" s="33"/>
    </row>
    <row r="390" spans="5:5" s="1" customFormat="1">
      <c r="E390" s="33"/>
    </row>
    <row r="391" spans="5:5" s="1" customFormat="1">
      <c r="E391" s="33"/>
    </row>
    <row r="392" spans="5:5" s="1" customFormat="1">
      <c r="E392" s="33"/>
    </row>
    <row r="393" spans="5:5" s="1" customFormat="1">
      <c r="E393" s="33"/>
    </row>
    <row r="394" spans="5:5" s="1" customFormat="1">
      <c r="E394" s="33"/>
    </row>
    <row r="395" spans="5:5" s="1" customFormat="1">
      <c r="E395" s="33"/>
    </row>
    <row r="396" spans="5:5" s="1" customFormat="1">
      <c r="E396" s="33"/>
    </row>
    <row r="397" spans="5:5" s="1" customFormat="1">
      <c r="E397" s="33"/>
    </row>
    <row r="398" spans="5:5" s="1" customFormat="1">
      <c r="E398" s="33"/>
    </row>
    <row r="399" spans="5:5" s="1" customFormat="1">
      <c r="E399" s="33"/>
    </row>
    <row r="400" spans="5:5" s="1" customFormat="1">
      <c r="E400" s="33"/>
    </row>
    <row r="401" spans="5:5" s="1" customFormat="1">
      <c r="E401" s="33"/>
    </row>
    <row r="402" spans="5:5" s="1" customFormat="1">
      <c r="E402" s="33"/>
    </row>
    <row r="403" spans="5:5" s="1" customFormat="1">
      <c r="E403" s="33"/>
    </row>
    <row r="404" spans="5:5" s="1" customFormat="1">
      <c r="E404" s="33"/>
    </row>
    <row r="405" spans="5:5" s="1" customFormat="1">
      <c r="E405" s="33"/>
    </row>
    <row r="406" spans="5:5" s="1" customFormat="1">
      <c r="E406" s="33"/>
    </row>
    <row r="407" spans="5:5" s="1" customFormat="1">
      <c r="E407" s="33"/>
    </row>
    <row r="408" spans="5:5" s="1" customFormat="1">
      <c r="E408" s="33"/>
    </row>
    <row r="409" spans="5:5" s="1" customFormat="1">
      <c r="E409" s="33"/>
    </row>
    <row r="410" spans="5:5" s="1" customFormat="1">
      <c r="E410" s="33"/>
    </row>
    <row r="411" spans="5:5" s="1" customFormat="1">
      <c r="E411" s="33"/>
    </row>
    <row r="412" spans="5:5" s="1" customFormat="1">
      <c r="E412" s="33"/>
    </row>
    <row r="413" spans="5:5" s="1" customFormat="1">
      <c r="E413" s="33"/>
    </row>
    <row r="414" spans="5:5" s="1" customFormat="1">
      <c r="E414" s="33"/>
    </row>
    <row r="415" spans="5:5" s="1" customFormat="1">
      <c r="E415" s="33"/>
    </row>
    <row r="416" spans="5:5" s="1" customFormat="1">
      <c r="E416" s="33"/>
    </row>
    <row r="417" spans="5:5" s="1" customFormat="1">
      <c r="E417" s="33"/>
    </row>
    <row r="418" spans="5:5" s="1" customFormat="1">
      <c r="E418" s="33"/>
    </row>
    <row r="419" spans="5:5" s="1" customFormat="1">
      <c r="E419" s="33"/>
    </row>
    <row r="420" spans="5:5" s="1" customFormat="1">
      <c r="E420" s="33"/>
    </row>
    <row r="421" spans="5:5" s="1" customFormat="1">
      <c r="E421" s="33"/>
    </row>
    <row r="422" spans="5:5" s="1" customFormat="1">
      <c r="E422" s="33"/>
    </row>
    <row r="423" spans="5:5" s="1" customFormat="1">
      <c r="E423" s="33"/>
    </row>
    <row r="424" spans="5:5" s="1" customFormat="1">
      <c r="E424" s="33"/>
    </row>
    <row r="425" spans="5:5" s="1" customFormat="1">
      <c r="E425" s="33"/>
    </row>
    <row r="426" spans="5:5" s="1" customFormat="1">
      <c r="E426" s="33"/>
    </row>
    <row r="427" spans="5:5" s="1" customFormat="1">
      <c r="E427" s="33"/>
    </row>
    <row r="428" spans="5:5" s="1" customFormat="1">
      <c r="E428" s="33"/>
    </row>
    <row r="429" spans="5:5" s="1" customFormat="1">
      <c r="E429" s="33"/>
    </row>
    <row r="430" spans="5:5" s="1" customFormat="1">
      <c r="E430" s="33"/>
    </row>
    <row r="431" spans="5:5" s="1" customFormat="1">
      <c r="E431" s="33"/>
    </row>
    <row r="432" spans="5:5" s="1" customFormat="1">
      <c r="E432" s="33"/>
    </row>
    <row r="433" spans="5:5" s="1" customFormat="1">
      <c r="E433" s="33"/>
    </row>
    <row r="434" spans="5:5" s="1" customFormat="1">
      <c r="E434" s="33"/>
    </row>
    <row r="435" spans="5:5" s="1" customFormat="1">
      <c r="E435" s="33"/>
    </row>
    <row r="436" spans="5:5" s="1" customFormat="1">
      <c r="E436" s="33"/>
    </row>
    <row r="437" spans="5:5" s="1" customFormat="1">
      <c r="E437" s="33"/>
    </row>
    <row r="438" spans="5:5" s="1" customFormat="1">
      <c r="E438" s="33"/>
    </row>
    <row r="439" spans="5:5" s="1" customFormat="1">
      <c r="E439" s="33"/>
    </row>
    <row r="440" spans="5:5" s="1" customFormat="1">
      <c r="E440" s="33"/>
    </row>
    <row r="441" spans="5:5" s="1" customFormat="1">
      <c r="E441" s="33"/>
    </row>
    <row r="442" spans="5:5" s="1" customFormat="1">
      <c r="E442" s="33"/>
    </row>
    <row r="443" spans="5:5" s="1" customFormat="1">
      <c r="E443" s="33"/>
    </row>
    <row r="444" spans="5:5" s="1" customFormat="1">
      <c r="E444" s="33"/>
    </row>
    <row r="445" spans="5:5" s="1" customFormat="1">
      <c r="E445" s="33"/>
    </row>
    <row r="446" spans="5:5" s="1" customFormat="1">
      <c r="E446" s="33"/>
    </row>
    <row r="447" spans="5:5" s="1" customFormat="1">
      <c r="E447" s="33"/>
    </row>
    <row r="448" spans="5:5" s="1" customFormat="1">
      <c r="E448" s="33"/>
    </row>
    <row r="449" spans="5:5" s="1" customFormat="1">
      <c r="E449" s="33"/>
    </row>
    <row r="450" spans="5:5" s="1" customFormat="1">
      <c r="E450" s="33"/>
    </row>
    <row r="451" spans="5:5" s="1" customFormat="1">
      <c r="E451" s="33"/>
    </row>
    <row r="452" spans="5:5" s="1" customFormat="1">
      <c r="E452" s="33"/>
    </row>
    <row r="453" spans="5:5" s="1" customFormat="1">
      <c r="E453" s="33"/>
    </row>
    <row r="454" spans="5:5" s="1" customFormat="1">
      <c r="E454" s="33"/>
    </row>
    <row r="455" spans="5:5" s="1" customFormat="1">
      <c r="E455" s="33"/>
    </row>
    <row r="456" spans="5:5" s="1" customFormat="1">
      <c r="E456" s="33"/>
    </row>
    <row r="457" spans="5:5" s="1" customFormat="1">
      <c r="E457" s="33"/>
    </row>
    <row r="458" spans="5:5" s="1" customFormat="1">
      <c r="E458" s="33"/>
    </row>
    <row r="459" spans="5:5" s="1" customFormat="1">
      <c r="E459" s="33"/>
    </row>
    <row r="460" spans="5:5" s="1" customFormat="1">
      <c r="E460" s="33"/>
    </row>
    <row r="461" spans="5:5" s="1" customFormat="1">
      <c r="E461" s="33"/>
    </row>
    <row r="462" spans="5:5" s="1" customFormat="1">
      <c r="E462" s="33"/>
    </row>
    <row r="463" spans="5:5" s="1" customFormat="1">
      <c r="E463" s="33"/>
    </row>
    <row r="464" spans="5:5" s="1" customFormat="1">
      <c r="E464" s="33"/>
    </row>
    <row r="465" spans="5:5" s="1" customFormat="1">
      <c r="E465" s="33"/>
    </row>
    <row r="466" spans="5:5" s="1" customFormat="1">
      <c r="E466" s="33"/>
    </row>
    <row r="467" spans="5:5" s="1" customFormat="1">
      <c r="E467" s="33"/>
    </row>
    <row r="468" spans="5:5" s="1" customFormat="1">
      <c r="E468" s="33"/>
    </row>
    <row r="469" spans="5:5" s="1" customFormat="1">
      <c r="E469" s="33"/>
    </row>
    <row r="470" spans="5:5" s="1" customFormat="1">
      <c r="E470" s="33"/>
    </row>
    <row r="471" spans="5:5" s="1" customFormat="1">
      <c r="E471" s="33"/>
    </row>
    <row r="472" spans="5:5" s="1" customFormat="1">
      <c r="E472" s="33"/>
    </row>
    <row r="473" spans="5:5" s="1" customFormat="1">
      <c r="E473" s="33"/>
    </row>
    <row r="474" spans="5:5" s="1" customFormat="1">
      <c r="E474" s="33"/>
    </row>
    <row r="475" spans="5:5" s="1" customFormat="1">
      <c r="E475" s="33"/>
    </row>
    <row r="476" spans="5:5" s="1" customFormat="1">
      <c r="E476" s="33"/>
    </row>
    <row r="477" spans="5:5" s="1" customFormat="1">
      <c r="E477" s="33"/>
    </row>
    <row r="478" spans="5:5" s="1" customFormat="1">
      <c r="E478" s="33"/>
    </row>
    <row r="479" spans="5:5" s="1" customFormat="1">
      <c r="E479" s="33"/>
    </row>
    <row r="480" spans="5:5" s="1" customFormat="1">
      <c r="E480" s="33"/>
    </row>
    <row r="481" spans="5:5" s="1" customFormat="1">
      <c r="E481" s="33"/>
    </row>
    <row r="482" spans="5:5" s="1" customFormat="1">
      <c r="E482" s="33"/>
    </row>
    <row r="483" spans="5:5" s="1" customFormat="1">
      <c r="E483" s="33"/>
    </row>
    <row r="484" spans="5:5" s="1" customFormat="1">
      <c r="E484" s="33"/>
    </row>
    <row r="485" spans="5:5" s="1" customFormat="1">
      <c r="E485" s="33"/>
    </row>
    <row r="486" spans="5:5" s="1" customFormat="1">
      <c r="E486" s="33"/>
    </row>
    <row r="487" spans="5:5" s="1" customFormat="1">
      <c r="E487" s="33"/>
    </row>
    <row r="488" spans="5:5" s="1" customFormat="1">
      <c r="E488" s="33"/>
    </row>
    <row r="489" spans="5:5" s="1" customFormat="1">
      <c r="E489" s="33"/>
    </row>
    <row r="490" spans="5:5" s="1" customFormat="1">
      <c r="E490" s="33"/>
    </row>
    <row r="491" spans="5:5" s="1" customFormat="1">
      <c r="E491" s="33"/>
    </row>
    <row r="492" spans="5:5" s="1" customFormat="1">
      <c r="E492" s="33"/>
    </row>
    <row r="493" spans="5:5" s="1" customFormat="1">
      <c r="E493" s="33"/>
    </row>
    <row r="494" spans="5:5" s="1" customFormat="1">
      <c r="E494" s="33"/>
    </row>
    <row r="495" spans="5:5" s="1" customFormat="1">
      <c r="E495" s="33"/>
    </row>
    <row r="496" spans="5:5" s="1" customFormat="1">
      <c r="E496" s="33"/>
    </row>
    <row r="497" spans="5:5" s="1" customFormat="1">
      <c r="E497" s="33"/>
    </row>
    <row r="498" spans="5:5" s="1" customFormat="1">
      <c r="E498" s="33"/>
    </row>
    <row r="499" spans="5:5" s="1" customFormat="1">
      <c r="E499" s="33"/>
    </row>
    <row r="500" spans="5:5" s="1" customFormat="1">
      <c r="E500" s="33"/>
    </row>
    <row r="501" spans="5:5" s="1" customFormat="1">
      <c r="E501" s="33"/>
    </row>
    <row r="502" spans="5:5" s="1" customFormat="1">
      <c r="E502" s="33"/>
    </row>
    <row r="503" spans="5:5" s="1" customFormat="1">
      <c r="E503" s="33"/>
    </row>
    <row r="504" spans="5:5" s="1" customFormat="1">
      <c r="E504" s="33"/>
    </row>
    <row r="505" spans="5:5" s="1" customFormat="1">
      <c r="E505" s="33"/>
    </row>
    <row r="506" spans="5:5" s="1" customFormat="1">
      <c r="E506" s="33"/>
    </row>
    <row r="507" spans="5:5" s="1" customFormat="1">
      <c r="E507" s="33"/>
    </row>
    <row r="508" spans="5:5" s="1" customFormat="1">
      <c r="E508" s="33"/>
    </row>
    <row r="509" spans="5:5" s="1" customFormat="1">
      <c r="E509" s="33"/>
    </row>
    <row r="510" spans="5:5" s="1" customFormat="1">
      <c r="E510" s="33"/>
    </row>
    <row r="511" spans="5:5" s="1" customFormat="1">
      <c r="E511" s="33"/>
    </row>
    <row r="512" spans="5:5" s="1" customFormat="1">
      <c r="E512" s="33"/>
    </row>
    <row r="513" spans="5:5" s="1" customFormat="1">
      <c r="E513" s="33"/>
    </row>
    <row r="514" spans="5:5" s="1" customFormat="1">
      <c r="E514" s="33"/>
    </row>
    <row r="515" spans="5:5" s="1" customFormat="1">
      <c r="E515" s="33"/>
    </row>
    <row r="516" spans="5:5" s="1" customFormat="1">
      <c r="E516" s="33"/>
    </row>
    <row r="517" spans="5:5" s="1" customFormat="1">
      <c r="E517" s="33"/>
    </row>
    <row r="518" spans="5:5" s="1" customFormat="1">
      <c r="E518" s="33"/>
    </row>
    <row r="519" spans="5:5" s="1" customFormat="1">
      <c r="E519" s="33"/>
    </row>
    <row r="520" spans="5:5" s="1" customFormat="1">
      <c r="E520" s="33"/>
    </row>
    <row r="521" spans="5:5" s="1" customFormat="1">
      <c r="E521" s="33"/>
    </row>
    <row r="522" spans="5:5" s="1" customFormat="1">
      <c r="E522" s="33"/>
    </row>
    <row r="523" spans="5:5" s="1" customFormat="1">
      <c r="E523" s="33"/>
    </row>
    <row r="524" spans="5:5" s="1" customFormat="1">
      <c r="E524" s="33"/>
    </row>
    <row r="525" spans="5:5" s="1" customFormat="1">
      <c r="E525" s="33"/>
    </row>
    <row r="526" spans="5:5" s="1" customFormat="1">
      <c r="E526" s="33"/>
    </row>
    <row r="527" spans="5:5" s="1" customFormat="1">
      <c r="E527" s="33"/>
    </row>
    <row r="528" spans="5:5" s="1" customFormat="1">
      <c r="E528" s="33"/>
    </row>
    <row r="529" spans="5:5" s="1" customFormat="1">
      <c r="E529" s="33"/>
    </row>
    <row r="530" spans="5:5" s="1" customFormat="1">
      <c r="E530" s="33"/>
    </row>
    <row r="531" spans="5:5" s="1" customFormat="1">
      <c r="E531" s="33"/>
    </row>
    <row r="532" spans="5:5" s="1" customFormat="1">
      <c r="E532" s="33"/>
    </row>
    <row r="533" spans="5:5" s="1" customFormat="1">
      <c r="E533" s="33"/>
    </row>
    <row r="534" spans="5:5" s="1" customFormat="1">
      <c r="E534" s="33"/>
    </row>
    <row r="535" spans="5:5" s="1" customFormat="1">
      <c r="E535" s="33"/>
    </row>
    <row r="536" spans="5:5" s="1" customFormat="1">
      <c r="E536" s="33"/>
    </row>
    <row r="537" spans="5:5" s="1" customFormat="1">
      <c r="E537" s="33"/>
    </row>
    <row r="538" spans="5:5" s="1" customFormat="1">
      <c r="E538" s="33"/>
    </row>
    <row r="539" spans="5:5" s="1" customFormat="1">
      <c r="E539" s="33"/>
    </row>
    <row r="540" spans="5:5" s="1" customFormat="1">
      <c r="E540" s="33"/>
    </row>
    <row r="541" spans="5:5" s="1" customFormat="1">
      <c r="E541" s="33"/>
    </row>
    <row r="542" spans="5:5" s="1" customFormat="1">
      <c r="E542" s="33"/>
    </row>
    <row r="543" spans="5:5" s="1" customFormat="1">
      <c r="E543" s="33"/>
    </row>
    <row r="544" spans="5:5" s="1" customFormat="1">
      <c r="E544" s="33"/>
    </row>
    <row r="545" spans="5:5" s="1" customFormat="1">
      <c r="E545" s="33"/>
    </row>
    <row r="546" spans="5:5" s="1" customFormat="1">
      <c r="E546" s="33"/>
    </row>
    <row r="547" spans="5:5" s="1" customFormat="1">
      <c r="E547" s="33"/>
    </row>
    <row r="548" spans="5:5" s="1" customFormat="1">
      <c r="E548" s="33"/>
    </row>
    <row r="549" spans="5:5" s="1" customFormat="1">
      <c r="E549" s="33"/>
    </row>
    <row r="550" spans="5:5" s="1" customFormat="1">
      <c r="E550" s="33"/>
    </row>
    <row r="551" spans="5:5" s="1" customFormat="1">
      <c r="E551" s="33"/>
    </row>
    <row r="552" spans="5:5" s="1" customFormat="1">
      <c r="E552" s="33"/>
    </row>
    <row r="553" spans="5:5" s="1" customFormat="1">
      <c r="E553" s="33"/>
    </row>
    <row r="554" spans="5:5" s="1" customFormat="1">
      <c r="E554" s="33"/>
    </row>
    <row r="555" spans="5:5" s="1" customFormat="1">
      <c r="E555" s="33"/>
    </row>
    <row r="556" spans="5:5" s="1" customFormat="1">
      <c r="E556" s="33"/>
    </row>
    <row r="557" spans="5:5" s="1" customFormat="1">
      <c r="E557" s="33"/>
    </row>
    <row r="558" spans="5:5" s="1" customFormat="1">
      <c r="E558" s="33"/>
    </row>
    <row r="559" spans="5:5" s="1" customFormat="1">
      <c r="E559" s="33"/>
    </row>
    <row r="560" spans="5:5" s="1" customFormat="1">
      <c r="E560" s="33"/>
    </row>
    <row r="561" spans="5:5" s="1" customFormat="1">
      <c r="E561" s="33"/>
    </row>
    <row r="562" spans="5:5" s="1" customFormat="1">
      <c r="E562" s="33"/>
    </row>
    <row r="563" spans="5:5" s="1" customFormat="1">
      <c r="E563" s="33"/>
    </row>
    <row r="564" spans="5:5" s="1" customFormat="1">
      <c r="E564" s="33"/>
    </row>
    <row r="565" spans="5:5" s="1" customFormat="1">
      <c r="E565" s="33"/>
    </row>
    <row r="566" spans="5:5" s="1" customFormat="1">
      <c r="E566" s="33"/>
    </row>
    <row r="567" spans="5:5" s="1" customFormat="1">
      <c r="E567" s="33"/>
    </row>
    <row r="568" spans="5:5" s="1" customFormat="1">
      <c r="E568" s="33"/>
    </row>
    <row r="569" spans="5:5" s="1" customFormat="1">
      <c r="E569" s="33"/>
    </row>
    <row r="570" spans="5:5" s="1" customFormat="1">
      <c r="E570" s="33"/>
    </row>
    <row r="571" spans="5:5" s="1" customFormat="1">
      <c r="E571" s="33"/>
    </row>
    <row r="572" spans="5:5" s="1" customFormat="1">
      <c r="E572" s="33"/>
    </row>
    <row r="573" spans="5:5" s="1" customFormat="1">
      <c r="E573" s="33"/>
    </row>
    <row r="574" spans="5:5" s="1" customFormat="1">
      <c r="E574" s="33"/>
    </row>
    <row r="575" spans="5:5" s="1" customFormat="1">
      <c r="E575" s="33"/>
    </row>
    <row r="576" spans="5:5" s="1" customFormat="1">
      <c r="E576" s="33"/>
    </row>
    <row r="577" spans="5:5" s="1" customFormat="1">
      <c r="E577" s="33"/>
    </row>
    <row r="578" spans="5:5" s="1" customFormat="1">
      <c r="E578" s="33"/>
    </row>
    <row r="579" spans="5:5" s="1" customFormat="1">
      <c r="E579" s="33"/>
    </row>
    <row r="580" spans="5:5" s="1" customFormat="1">
      <c r="E580" s="33"/>
    </row>
    <row r="581" spans="5:5" s="1" customFormat="1">
      <c r="E581" s="33"/>
    </row>
    <row r="582" spans="5:5" s="1" customFormat="1">
      <c r="E582" s="33"/>
    </row>
    <row r="583" spans="5:5" s="1" customFormat="1">
      <c r="E583" s="33"/>
    </row>
    <row r="584" spans="5:5" s="1" customFormat="1">
      <c r="E584" s="33"/>
    </row>
    <row r="585" spans="5:5" s="1" customFormat="1">
      <c r="E585" s="33"/>
    </row>
    <row r="586" spans="5:5" s="1" customFormat="1">
      <c r="E586" s="33"/>
    </row>
    <row r="587" spans="5:5" s="1" customFormat="1">
      <c r="E587" s="33"/>
    </row>
    <row r="588" spans="5:5" s="1" customFormat="1">
      <c r="E588" s="33"/>
    </row>
    <row r="589" spans="5:5" s="1" customFormat="1">
      <c r="E589" s="33"/>
    </row>
    <row r="590" spans="5:5" s="1" customFormat="1">
      <c r="E590" s="33"/>
    </row>
    <row r="591" spans="5:5" s="1" customFormat="1">
      <c r="E591" s="33"/>
    </row>
    <row r="592" spans="5:5" s="1" customFormat="1">
      <c r="E592" s="33"/>
    </row>
    <row r="593" spans="5:5" s="1" customFormat="1">
      <c r="E593" s="33"/>
    </row>
    <row r="594" spans="5:5" s="1" customFormat="1">
      <c r="E594" s="33"/>
    </row>
    <row r="595" spans="5:5" s="1" customFormat="1">
      <c r="E595" s="33"/>
    </row>
    <row r="596" spans="5:5" s="1" customFormat="1">
      <c r="E596" s="33"/>
    </row>
    <row r="597" spans="5:5" s="1" customFormat="1">
      <c r="E597" s="33"/>
    </row>
    <row r="598" spans="5:5" s="1" customFormat="1">
      <c r="E598" s="33"/>
    </row>
    <row r="599" spans="5:5" s="1" customFormat="1">
      <c r="E599" s="33"/>
    </row>
    <row r="600" spans="5:5" s="1" customFormat="1">
      <c r="E600" s="33"/>
    </row>
    <row r="601" spans="5:5" s="1" customFormat="1">
      <c r="E601" s="33"/>
    </row>
    <row r="602" spans="5:5" s="1" customFormat="1">
      <c r="E602" s="33"/>
    </row>
    <row r="603" spans="5:5" s="1" customFormat="1">
      <c r="E603" s="33"/>
    </row>
    <row r="604" spans="5:5" s="1" customFormat="1">
      <c r="E604" s="33"/>
    </row>
    <row r="605" spans="5:5" s="1" customFormat="1">
      <c r="E605" s="33"/>
    </row>
    <row r="606" spans="5:5" s="1" customFormat="1">
      <c r="E606" s="33"/>
    </row>
    <row r="607" spans="5:5" s="1" customFormat="1">
      <c r="E607" s="33"/>
    </row>
    <row r="608" spans="5:5" s="1" customFormat="1">
      <c r="E608" s="33"/>
    </row>
    <row r="609" spans="5:5" s="1" customFormat="1">
      <c r="E609" s="33"/>
    </row>
    <row r="610" spans="5:5" s="1" customFormat="1">
      <c r="E610" s="33"/>
    </row>
    <row r="611" spans="5:5" s="1" customFormat="1">
      <c r="E611" s="33"/>
    </row>
    <row r="612" spans="5:5" s="1" customFormat="1">
      <c r="E612" s="33"/>
    </row>
    <row r="613" spans="5:5" s="1" customFormat="1">
      <c r="E613" s="33"/>
    </row>
    <row r="614" spans="5:5" s="1" customFormat="1">
      <c r="E614" s="33"/>
    </row>
    <row r="615" spans="5:5" s="1" customFormat="1">
      <c r="E615" s="33"/>
    </row>
    <row r="616" spans="5:5" s="1" customFormat="1">
      <c r="E616" s="33"/>
    </row>
    <row r="617" spans="5:5" s="1" customFormat="1">
      <c r="E617" s="33"/>
    </row>
    <row r="618" spans="5:5" s="1" customFormat="1">
      <c r="E618" s="33"/>
    </row>
    <row r="619" spans="5:5" s="1" customFormat="1">
      <c r="E619" s="33"/>
    </row>
    <row r="620" spans="5:5" s="1" customFormat="1">
      <c r="E620" s="33"/>
    </row>
    <row r="621" spans="5:5" s="1" customFormat="1">
      <c r="E621" s="33"/>
    </row>
    <row r="622" spans="5:5" s="1" customFormat="1">
      <c r="E622" s="33"/>
    </row>
    <row r="623" spans="5:5" s="1" customFormat="1">
      <c r="E623" s="33"/>
    </row>
    <row r="624" spans="5:5" s="1" customFormat="1">
      <c r="E624" s="33"/>
    </row>
    <row r="625" spans="5:5" s="1" customFormat="1">
      <c r="E625" s="33"/>
    </row>
    <row r="626" spans="5:5" s="1" customFormat="1">
      <c r="E626" s="33"/>
    </row>
    <row r="627" spans="5:5" s="1" customFormat="1">
      <c r="E627" s="33"/>
    </row>
    <row r="628" spans="5:5" s="1" customFormat="1">
      <c r="E628" s="33"/>
    </row>
    <row r="629" spans="5:5" s="1" customFormat="1">
      <c r="E629" s="33"/>
    </row>
    <row r="630" spans="5:5" s="1" customFormat="1">
      <c r="E630" s="33"/>
    </row>
    <row r="631" spans="5:5" s="1" customFormat="1">
      <c r="E631" s="33"/>
    </row>
    <row r="632" spans="5:5" s="1" customFormat="1">
      <c r="E632" s="33"/>
    </row>
    <row r="633" spans="5:5" s="1" customFormat="1">
      <c r="E633" s="33"/>
    </row>
    <row r="634" spans="5:5" s="1" customFormat="1">
      <c r="E634" s="33"/>
    </row>
    <row r="635" spans="5:5" s="1" customFormat="1">
      <c r="E635" s="33"/>
    </row>
    <row r="636" spans="5:5" s="1" customFormat="1">
      <c r="E636" s="33"/>
    </row>
    <row r="637" spans="5:5" s="1" customFormat="1">
      <c r="E637" s="33"/>
    </row>
    <row r="638" spans="5:5" s="1" customFormat="1">
      <c r="E638" s="33"/>
    </row>
    <row r="639" spans="5:5" s="1" customFormat="1">
      <c r="E639" s="33"/>
    </row>
    <row r="640" spans="5:5" s="1" customFormat="1">
      <c r="E640" s="33"/>
    </row>
    <row r="641" spans="5:5" s="1" customFormat="1">
      <c r="E641" s="33"/>
    </row>
    <row r="642" spans="5:5" s="1" customFormat="1">
      <c r="E642" s="33"/>
    </row>
    <row r="643" spans="5:5" s="1" customFormat="1">
      <c r="E643" s="33"/>
    </row>
    <row r="644" spans="5:5" s="1" customFormat="1">
      <c r="E644" s="33"/>
    </row>
    <row r="645" spans="5:5" s="1" customFormat="1">
      <c r="E645" s="33"/>
    </row>
    <row r="646" spans="5:5" s="1" customFormat="1">
      <c r="E646" s="33"/>
    </row>
    <row r="647" spans="5:5" s="1" customFormat="1">
      <c r="E647" s="33"/>
    </row>
    <row r="648" spans="5:5" s="1" customFormat="1">
      <c r="E648" s="33"/>
    </row>
    <row r="649" spans="5:5" s="1" customFormat="1">
      <c r="E649" s="33"/>
    </row>
    <row r="650" spans="5:5" s="1" customFormat="1">
      <c r="E650" s="33"/>
    </row>
    <row r="651" spans="5:5" s="1" customFormat="1">
      <c r="E651" s="33"/>
    </row>
    <row r="652" spans="5:5" s="1" customFormat="1">
      <c r="E652" s="33"/>
    </row>
    <row r="653" spans="5:5" s="1" customFormat="1">
      <c r="E653" s="33"/>
    </row>
    <row r="654" spans="5:5" s="1" customFormat="1">
      <c r="E654" s="33"/>
    </row>
    <row r="655" spans="5:5" s="1" customFormat="1">
      <c r="E655" s="33"/>
    </row>
    <row r="656" spans="5:5" s="1" customFormat="1">
      <c r="E656" s="33"/>
    </row>
    <row r="657" spans="5:5" s="1" customFormat="1">
      <c r="E657" s="33"/>
    </row>
    <row r="658" spans="5:5" s="1" customFormat="1">
      <c r="E658" s="33"/>
    </row>
    <row r="659" spans="5:5" s="1" customFormat="1">
      <c r="E659" s="33"/>
    </row>
    <row r="660" spans="5:5" s="1" customFormat="1">
      <c r="E660" s="33"/>
    </row>
    <row r="661" spans="5:5" s="1" customFormat="1">
      <c r="E661" s="33"/>
    </row>
    <row r="662" spans="5:5" s="1" customFormat="1">
      <c r="E662" s="33"/>
    </row>
    <row r="663" spans="5:5" s="1" customFormat="1">
      <c r="E663" s="33"/>
    </row>
    <row r="664" spans="5:5" s="1" customFormat="1">
      <c r="E664" s="33"/>
    </row>
    <row r="665" spans="5:5" s="1" customFormat="1">
      <c r="E665" s="33"/>
    </row>
    <row r="666" spans="5:5" s="1" customFormat="1">
      <c r="E666" s="33"/>
    </row>
    <row r="667" spans="5:5" s="1" customFormat="1">
      <c r="E667" s="33"/>
    </row>
    <row r="668" spans="5:5" s="1" customFormat="1">
      <c r="E668" s="33"/>
    </row>
    <row r="669" spans="5:5" s="1" customFormat="1">
      <c r="E669" s="33"/>
    </row>
    <row r="670" spans="5:5" s="1" customFormat="1">
      <c r="E670" s="33"/>
    </row>
    <row r="671" spans="5:5" s="1" customFormat="1">
      <c r="E671" s="33"/>
    </row>
    <row r="672" spans="5:5" s="1" customFormat="1">
      <c r="E672" s="33"/>
    </row>
    <row r="673" spans="5:5" s="1" customFormat="1">
      <c r="E673" s="33"/>
    </row>
    <row r="674" spans="5:5" s="1" customFormat="1">
      <c r="E674" s="33"/>
    </row>
    <row r="675" spans="5:5" s="1" customFormat="1">
      <c r="E675" s="33"/>
    </row>
    <row r="676" spans="5:5" s="1" customFormat="1">
      <c r="E676" s="33"/>
    </row>
    <row r="677" spans="5:5" s="1" customFormat="1">
      <c r="E677" s="33"/>
    </row>
    <row r="678" spans="5:5" s="1" customFormat="1">
      <c r="E678" s="33"/>
    </row>
    <row r="679" spans="5:5" s="1" customFormat="1">
      <c r="E679" s="33"/>
    </row>
    <row r="680" spans="5:5" s="1" customFormat="1">
      <c r="E680" s="33"/>
    </row>
    <row r="681" spans="5:5" s="1" customFormat="1">
      <c r="E681" s="33"/>
    </row>
    <row r="682" spans="5:5" s="1" customFormat="1">
      <c r="E682" s="33"/>
    </row>
    <row r="683" spans="5:5" s="1" customFormat="1">
      <c r="E683" s="33"/>
    </row>
    <row r="684" spans="5:5" s="1" customFormat="1">
      <c r="E684" s="33"/>
    </row>
    <row r="685" spans="5:5" s="1" customFormat="1">
      <c r="E685" s="33"/>
    </row>
    <row r="686" spans="5:5" s="1" customFormat="1">
      <c r="E686" s="33"/>
    </row>
    <row r="687" spans="5:5" s="1" customFormat="1">
      <c r="E687" s="33"/>
    </row>
    <row r="688" spans="5:5" s="1" customFormat="1">
      <c r="E688" s="33"/>
    </row>
    <row r="689" spans="5:5" s="1" customFormat="1">
      <c r="E689" s="33"/>
    </row>
    <row r="690" spans="5:5" s="1" customFormat="1">
      <c r="E690" s="33"/>
    </row>
    <row r="691" spans="5:5" s="1" customFormat="1">
      <c r="E691" s="33"/>
    </row>
    <row r="692" spans="5:5" s="1" customFormat="1">
      <c r="E692" s="33"/>
    </row>
    <row r="693" spans="5:5" s="1" customFormat="1">
      <c r="E693" s="33"/>
    </row>
    <row r="694" spans="5:5" s="1" customFormat="1">
      <c r="E694" s="33"/>
    </row>
    <row r="695" spans="5:5" s="1" customFormat="1">
      <c r="E695" s="33"/>
    </row>
    <row r="696" spans="5:5" s="1" customFormat="1">
      <c r="E696" s="33"/>
    </row>
    <row r="697" spans="5:5" s="1" customFormat="1">
      <c r="E697" s="33"/>
    </row>
    <row r="698" spans="5:5" s="1" customFormat="1">
      <c r="E698" s="33"/>
    </row>
    <row r="699" spans="5:5" s="1" customFormat="1">
      <c r="E699" s="33"/>
    </row>
    <row r="700" spans="5:5" s="1" customFormat="1">
      <c r="E700" s="33"/>
    </row>
    <row r="701" spans="5:5" s="1" customFormat="1">
      <c r="E701" s="33"/>
    </row>
    <row r="702" spans="5:5" s="1" customFormat="1">
      <c r="E702" s="33"/>
    </row>
    <row r="703" spans="5:5" s="1" customFormat="1">
      <c r="E703" s="33"/>
    </row>
    <row r="704" spans="5:5" s="1" customFormat="1">
      <c r="E704" s="33"/>
    </row>
    <row r="705" spans="5:5" s="1" customFormat="1">
      <c r="E705" s="33"/>
    </row>
    <row r="706" spans="5:5" s="1" customFormat="1">
      <c r="E706" s="33"/>
    </row>
    <row r="707" spans="5:5" s="1" customFormat="1">
      <c r="E707" s="33"/>
    </row>
    <row r="708" spans="5:5" s="1" customFormat="1">
      <c r="E708" s="33"/>
    </row>
    <row r="709" spans="5:5" s="1" customFormat="1">
      <c r="E709" s="33"/>
    </row>
    <row r="710" spans="5:5" s="1" customFormat="1">
      <c r="E710" s="33"/>
    </row>
    <row r="711" spans="5:5" s="1" customFormat="1">
      <c r="E711" s="33"/>
    </row>
    <row r="712" spans="5:5" s="1" customFormat="1">
      <c r="E712" s="33"/>
    </row>
    <row r="713" spans="5:5" s="1" customFormat="1">
      <c r="E713" s="33"/>
    </row>
    <row r="714" spans="5:5" s="1" customFormat="1">
      <c r="E714" s="33"/>
    </row>
    <row r="715" spans="5:5" s="1" customFormat="1">
      <c r="E715" s="33"/>
    </row>
    <row r="716" spans="5:5" s="1" customFormat="1">
      <c r="E716" s="33"/>
    </row>
    <row r="717" spans="5:5" s="1" customFormat="1">
      <c r="E717" s="33"/>
    </row>
    <row r="718" spans="5:5" s="1" customFormat="1">
      <c r="E718" s="33"/>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1658E5DD-F4EC-4469-9D28-C77C1B9E9DC1}">
  <ds:schemaRefs>
    <ds:schemaRef ds:uri="http://schemas.microsoft.com/sharepoint/v3/contenttype/forms"/>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E337F-F4E4-47F6-AD7A-B0773ED190D4}">
  <ds:schemaRefs>
    <ds:schemaRef ds:uri="1f8d7d97-b52e-4e8e-add1-cddb6c7f9c6e"/>
    <ds:schemaRef ds:uri="http://purl.org/dc/elements/1.1/"/>
    <ds:schemaRef ds:uri="http://schemas.microsoft.com/office/2006/documentManagement/types"/>
    <ds:schemaRef ds:uri="http://www.w3.org/XML/1998/namespace"/>
    <ds:schemaRef ds:uri="http://schemas.microsoft.com/office/infopath/2007/PartnerControls"/>
    <ds:schemaRef ds:uri="http://purl.org/dc/dcmitype/"/>
    <ds:schemaRef ds:uri="http://purl.org/dc/terms/"/>
    <ds:schemaRef ds:uri="http://schemas.openxmlformats.org/package/2006/metadata/core-properties"/>
    <ds:schemaRef ds:uri="ebe62426-be44-4ac6-b4e7-c6e91301097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2025-06-09T16:49:20Z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